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usiness office\Desktop\IW Contract Info\2023 CBA\2024-2025 Wage &amp; Bene\Indivd wage reports\"/>
    </mc:Choice>
  </mc:AlternateContent>
  <xr:revisionPtr revIDLastSave="0" documentId="13_ncr:1_{B39BFD92-7FC7-4CD6-A529-7577BB51751D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Main Structural" sheetId="1" r:id="rId1"/>
    <sheet name="Main Fence Preca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6" i="2" s="1"/>
  <c r="J19" i="2"/>
  <c r="J22" i="2" s="1"/>
  <c r="J26" i="2" s="1"/>
  <c r="I19" i="2"/>
  <c r="I22" i="2" s="1"/>
  <c r="H19" i="2"/>
  <c r="H22" i="2" s="1"/>
  <c r="H26" i="2" s="1"/>
  <c r="E19" i="2"/>
  <c r="D19" i="2"/>
  <c r="D22" i="2" s="1"/>
  <c r="D26" i="2" s="1"/>
  <c r="C19" i="2"/>
  <c r="C22" i="2" s="1"/>
  <c r="J17" i="2"/>
  <c r="H17" i="2"/>
  <c r="I17" i="2" s="1"/>
  <c r="F17" i="2"/>
  <c r="M17" i="2" s="1"/>
  <c r="M16" i="2"/>
  <c r="J16" i="2"/>
  <c r="I16" i="2"/>
  <c r="H16" i="2"/>
  <c r="F16" i="2"/>
  <c r="L16" i="2" s="1"/>
  <c r="M15" i="2"/>
  <c r="L15" i="2"/>
  <c r="J15" i="2"/>
  <c r="H15" i="2"/>
  <c r="I15" i="2" s="1"/>
  <c r="F15" i="2"/>
  <c r="K15" i="2" s="1"/>
  <c r="H14" i="2"/>
  <c r="I14" i="2" s="1"/>
  <c r="F14" i="2"/>
  <c r="J14" i="2" s="1"/>
  <c r="J13" i="2"/>
  <c r="H13" i="2"/>
  <c r="I13" i="2" s="1"/>
  <c r="F13" i="2"/>
  <c r="M13" i="2" s="1"/>
  <c r="M12" i="2"/>
  <c r="J12" i="2"/>
  <c r="I12" i="2"/>
  <c r="H12" i="2"/>
  <c r="F12" i="2"/>
  <c r="L12" i="2" s="1"/>
  <c r="M11" i="2"/>
  <c r="L11" i="2"/>
  <c r="J11" i="2"/>
  <c r="H11" i="2"/>
  <c r="I11" i="2" s="1"/>
  <c r="F11" i="2"/>
  <c r="K11" i="2" s="1"/>
  <c r="H10" i="2"/>
  <c r="I10" i="2" s="1"/>
  <c r="F10" i="2"/>
  <c r="J10" i="2" s="1"/>
  <c r="H9" i="2"/>
  <c r="I9" i="2" s="1"/>
  <c r="F9" i="2"/>
  <c r="M9" i="2" s="1"/>
  <c r="J20" i="1"/>
  <c r="J23" i="1" s="1"/>
  <c r="J27" i="1" s="1"/>
  <c r="I20" i="1"/>
  <c r="I23" i="1" s="1"/>
  <c r="I27" i="1" s="1"/>
  <c r="H20" i="1"/>
  <c r="H23" i="1" s="1"/>
  <c r="E20" i="1"/>
  <c r="E23" i="1" s="1"/>
  <c r="E27" i="1" s="1"/>
  <c r="D20" i="1"/>
  <c r="D23" i="1" s="1"/>
  <c r="D27" i="1" s="1"/>
  <c r="C20" i="1"/>
  <c r="C23" i="1" s="1"/>
  <c r="H18" i="1"/>
  <c r="I18" i="1" s="1"/>
  <c r="F18" i="1"/>
  <c r="L18" i="1" s="1"/>
  <c r="L17" i="1"/>
  <c r="H17" i="1"/>
  <c r="I17" i="1" s="1"/>
  <c r="F17" i="1"/>
  <c r="K17" i="1" s="1"/>
  <c r="H16" i="1"/>
  <c r="I16" i="1" s="1"/>
  <c r="F16" i="1"/>
  <c r="J16" i="1" s="1"/>
  <c r="H15" i="1"/>
  <c r="I15" i="1" s="1"/>
  <c r="F15" i="1"/>
  <c r="M15" i="1" s="1"/>
  <c r="H14" i="1"/>
  <c r="I14" i="1" s="1"/>
  <c r="F14" i="1"/>
  <c r="L14" i="1" s="1"/>
  <c r="H13" i="1"/>
  <c r="I13" i="1" s="1"/>
  <c r="F13" i="1"/>
  <c r="K13" i="1" s="1"/>
  <c r="H12" i="1"/>
  <c r="F12" i="1"/>
  <c r="J12" i="1" s="1"/>
  <c r="H11" i="1"/>
  <c r="I11" i="1" s="1"/>
  <c r="M11" i="1"/>
  <c r="H10" i="1"/>
  <c r="I10" i="1" s="1"/>
  <c r="L10" i="1"/>
  <c r="J9" i="2" l="1"/>
  <c r="G34" i="2"/>
  <c r="G30" i="2"/>
  <c r="H30" i="2" s="1"/>
  <c r="C26" i="2"/>
  <c r="G36" i="2"/>
  <c r="H36" i="2" s="1"/>
  <c r="G35" i="2"/>
  <c r="H35" i="2" s="1"/>
  <c r="G33" i="2"/>
  <c r="H33" i="2" s="1"/>
  <c r="C32" i="2"/>
  <c r="D32" i="2" s="1"/>
  <c r="C31" i="2"/>
  <c r="C30" i="2"/>
  <c r="C36" i="2"/>
  <c r="D36" i="2" s="1"/>
  <c r="C35" i="2"/>
  <c r="D35" i="2" s="1"/>
  <c r="G32" i="2"/>
  <c r="H32" i="2" s="1"/>
  <c r="G31" i="2"/>
  <c r="H31" i="2" s="1"/>
  <c r="C34" i="2"/>
  <c r="I26" i="2"/>
  <c r="D34" i="2" s="1"/>
  <c r="K13" i="2"/>
  <c r="L14" i="2"/>
  <c r="L9" i="2"/>
  <c r="M10" i="2"/>
  <c r="K12" i="2"/>
  <c r="L13" i="2"/>
  <c r="M14" i="2"/>
  <c r="K16" i="2"/>
  <c r="L17" i="2"/>
  <c r="H34" i="2"/>
  <c r="K10" i="2"/>
  <c r="K14" i="2"/>
  <c r="K9" i="2"/>
  <c r="L10" i="2"/>
  <c r="K17" i="2"/>
  <c r="L13" i="1"/>
  <c r="J13" i="1"/>
  <c r="J11" i="1"/>
  <c r="J10" i="1"/>
  <c r="M10" i="1"/>
  <c r="M17" i="1"/>
  <c r="J18" i="1"/>
  <c r="G35" i="1"/>
  <c r="H35" i="1" s="1"/>
  <c r="M18" i="1"/>
  <c r="M14" i="1"/>
  <c r="M13" i="1"/>
  <c r="J14" i="1"/>
  <c r="J15" i="1"/>
  <c r="C35" i="1"/>
  <c r="H27" i="1"/>
  <c r="D35" i="1" s="1"/>
  <c r="C37" i="1"/>
  <c r="D37" i="1" s="1"/>
  <c r="C36" i="1"/>
  <c r="D36" i="1" s="1"/>
  <c r="C34" i="1"/>
  <c r="D34" i="1" s="1"/>
  <c r="C33" i="1"/>
  <c r="D33" i="1" s="1"/>
  <c r="C32" i="1"/>
  <c r="F43" i="1" s="1"/>
  <c r="C31" i="1"/>
  <c r="G37" i="1"/>
  <c r="H37" i="1" s="1"/>
  <c r="G33" i="1"/>
  <c r="H33" i="1" s="1"/>
  <c r="G31" i="1"/>
  <c r="H31" i="1" s="1"/>
  <c r="G36" i="1"/>
  <c r="H36" i="1" s="1"/>
  <c r="G34" i="1"/>
  <c r="H34" i="1" s="1"/>
  <c r="G32" i="1"/>
  <c r="H32" i="1" s="1"/>
  <c r="C27" i="1"/>
  <c r="K12" i="1"/>
  <c r="K11" i="1"/>
  <c r="K10" i="1"/>
  <c r="L11" i="1"/>
  <c r="I12" i="1"/>
  <c r="M12" i="1"/>
  <c r="K14" i="1"/>
  <c r="L15" i="1"/>
  <c r="M16" i="1"/>
  <c r="J17" i="1"/>
  <c r="K18" i="1"/>
  <c r="K16" i="1"/>
  <c r="L12" i="1"/>
  <c r="K15" i="1"/>
  <c r="L16" i="1"/>
  <c r="F42" i="2" l="1"/>
  <c r="D31" i="2"/>
  <c r="F39" i="2"/>
  <c r="F41" i="2"/>
  <c r="D30" i="2"/>
  <c r="F40" i="2"/>
  <c r="F42" i="1"/>
  <c r="F40" i="1"/>
  <c r="F41" i="1"/>
  <c r="D31" i="1"/>
  <c r="D32" i="1"/>
  <c r="G40" i="2" l="1"/>
  <c r="G41" i="1"/>
  <c r="H37" i="2"/>
  <c r="H38" i="1"/>
</calcChain>
</file>

<file path=xl/sharedStrings.xml><?xml version="1.0" encoding="utf-8"?>
<sst xmlns="http://schemas.openxmlformats.org/spreadsheetml/2006/main" count="179" uniqueCount="84">
  <si>
    <t>Contractor Name:</t>
  </si>
  <si>
    <t>Contribution Period</t>
  </si>
  <si>
    <t xml:space="preserve">        Iron Workers Local 498 </t>
  </si>
  <si>
    <t>Address:</t>
  </si>
  <si>
    <t xml:space="preserve">          Trust &amp;  MiscellaneousReporting Form</t>
  </si>
  <si>
    <t>Contractor #</t>
  </si>
  <si>
    <t xml:space="preserve">                  (Please see page 2 of the Wage &amp; Benefit letter for additional </t>
  </si>
  <si>
    <t>Phone:</t>
  </si>
  <si>
    <t xml:space="preserve">                  information and remittance instructions.)</t>
  </si>
  <si>
    <t>6/1/24-5/31/25</t>
  </si>
  <si>
    <t>Actual Hours Worked</t>
  </si>
  <si>
    <t>Wage Information</t>
  </si>
  <si>
    <t>Payroll</t>
  </si>
  <si>
    <t>Deductions</t>
  </si>
  <si>
    <t>Social Security No.</t>
  </si>
  <si>
    <t>Employee’s Name</t>
  </si>
  <si>
    <t>Straight Time</t>
  </si>
  <si>
    <t>Time &amp;1/2</t>
  </si>
  <si>
    <t>Dbl Time</t>
  </si>
  <si>
    <t>Total</t>
  </si>
  <si>
    <t xml:space="preserve">Hourly </t>
  </si>
  <si>
    <t xml:space="preserve">Gross </t>
  </si>
  <si>
    <r>
      <t xml:space="preserve">Working Assmnts – 4% </t>
    </r>
    <r>
      <rPr>
        <sz val="7"/>
        <rFont val="Times New Roman"/>
        <family val="1"/>
      </rPr>
      <t>of gross wages</t>
    </r>
  </si>
  <si>
    <t>Defense</t>
  </si>
  <si>
    <t>Bldg. Trds Dues</t>
  </si>
  <si>
    <t>IW #498</t>
  </si>
  <si>
    <t>IW #$98</t>
  </si>
  <si>
    <t>Hours</t>
  </si>
  <si>
    <t>Rate</t>
  </si>
  <si>
    <t>Wages</t>
  </si>
  <si>
    <t>Fund</t>
  </si>
  <si>
    <t>$0.08/hr.</t>
  </si>
  <si>
    <t>PAC Fund</t>
  </si>
  <si>
    <t>Bldg. Fund</t>
  </si>
  <si>
    <t>$1.50/hr.</t>
  </si>
  <si>
    <t>$0.30/hr.</t>
  </si>
  <si>
    <t>$0.15/hr.</t>
  </si>
  <si>
    <t>IW #498 Defined Contribution calculations (remit to Mid-America SMA)</t>
  </si>
  <si>
    <r>
      <t>Note:</t>
    </r>
    <r>
      <rPr>
        <sz val="12"/>
        <rFont val="Times New Roman"/>
        <family val="1"/>
      </rPr>
      <t xml:space="preserve"> </t>
    </r>
    <r>
      <rPr>
        <sz val="8"/>
        <rFont val="Times New Roman"/>
        <family val="1"/>
      </rPr>
      <t xml:space="preserve">Send copies of this </t>
    </r>
  </si>
  <si>
    <t>Add Totals</t>
  </si>
  <si>
    <t>form with separate</t>
  </si>
  <si>
    <t>checks to the addresses as listed on the reverse side of this form.</t>
  </si>
  <si>
    <t>Totals from other pages if necessary</t>
  </si>
  <si>
    <t>Totals from other pages</t>
  </si>
  <si>
    <t>Grand Totals</t>
  </si>
  <si>
    <t>#498 Pension - Rate</t>
  </si>
  <si>
    <t>To avoid penalty,remit promptly.</t>
  </si>
  <si>
    <t>#498 Pension – Dollar Amount</t>
  </si>
  <si>
    <t>Benefits/Deductions - Remittance Summary</t>
  </si>
  <si>
    <t>Dollars</t>
  </si>
  <si>
    <t>Signed:</t>
  </si>
  <si>
    <t>#498 Pension-Hrs. Paid</t>
  </si>
  <si>
    <t>See Above</t>
  </si>
  <si>
    <t>Project First Rate</t>
  </si>
  <si>
    <t>TRI-STATES H&amp;W (REMIT ON SEPARATE FORM)</t>
  </si>
  <si>
    <t>13.21-SEPARATE FORM</t>
  </si>
  <si>
    <t>NIBC-IAP</t>
  </si>
  <si>
    <t>Title:</t>
  </si>
  <si>
    <t>Mid-America Pension</t>
  </si>
  <si>
    <t>Defense Fund</t>
  </si>
  <si>
    <t>Date:</t>
  </si>
  <si>
    <t>Mid-America SMA</t>
  </si>
  <si>
    <t xml:space="preserve">Bldg. Trades Check-off </t>
  </si>
  <si>
    <t>Mid-America SMA-IW #498 DC (Hrs. Paid)</t>
  </si>
  <si>
    <t>Working Assessments</t>
  </si>
  <si>
    <t>4% of gross wages</t>
  </si>
  <si>
    <t>IW 498 Apprenticeship</t>
  </si>
  <si>
    <t>IW #498 PAC</t>
  </si>
  <si>
    <t>IMPACT</t>
  </si>
  <si>
    <t>IW #498 Bldg. Fund</t>
  </si>
  <si>
    <t>Health &amp; Welfare contributions beginning 1/1/16 must be remitted on a separate Tri-States H&amp;W remittance form.</t>
  </si>
  <si>
    <t>Total of all benefits/deductions</t>
  </si>
  <si>
    <t xml:space="preserve">Remit (1) check to Mid-America Pension in the amount of </t>
  </si>
  <si>
    <t xml:space="preserve">Remit (1) check along with  Tri-States form 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</si>
  <si>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 BMGI I.W. Local 498 Pension Fund, 625 Enterprise Dr., Oak Brook IL 60523)</t>
    </r>
  </si>
  <si>
    <t xml:space="preserve">Remit (1) check to BMGI IW Local 498 along with 498 Pension </t>
  </si>
  <si>
    <t>Remit (1) check to BMGI IW 498 Pension along with above funds</t>
  </si>
  <si>
    <t>BMGI Total</t>
  </si>
  <si>
    <t xml:space="preserve">        IW LU 498 Fence, Precast, Racking</t>
  </si>
  <si>
    <r>
      <rPr>
        <b/>
        <sz val="8"/>
        <rFont val="Times New Roman"/>
        <family val="1"/>
      </rPr>
      <t>IW #498 Pension calculations</t>
    </r>
    <r>
      <rPr>
        <b/>
        <sz val="10"/>
        <rFont val="Times New Roman"/>
        <family val="1"/>
      </rPr>
      <t xml:space="preserve"> </t>
    </r>
    <r>
      <rPr>
        <b/>
        <sz val="8"/>
        <rFont val="Times New Roman"/>
        <family val="1"/>
      </rPr>
      <t>(BMGI  I.W. Local 498 Pension Fund, 625 Enterprise Dr. Oak Brook IL 60523)</t>
    </r>
  </si>
  <si>
    <t>N/A</t>
  </si>
  <si>
    <t>Health &amp; Welfare contributions should be reported electronically to Tri-States.</t>
  </si>
  <si>
    <t>Remit (1) check to BMGI  IW 498 Pension along w/above funds</t>
  </si>
  <si>
    <t>checks to the addresses as listed above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</si>
</sst>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&lt;=9999999]###\-####;\(###\)\ ###\-####"/>
    <numFmt numFmtId="166" formatCode="000\-00\-0000"/>
    <numFmt numFmtId="167" formatCode="_(* #,##0.0_);_(* \(#,##0.0\);_(* &quot;-&quot;??_);_(@_)"/>
    <numFmt numFmtId="168" formatCode="mm\-dd\-yyyy"/>
    <numFmt numFmtId="169" formatCode="\$#,##0.00_);\(\$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Lucida Calligraphy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sz val="16"/>
      <name val="Baskerville Old Face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1"/>
      <name val="Arial"/>
      <family val="2"/>
    </font>
    <font>
      <b/>
      <sz val="6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7" tint="0.79998168889431442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0" fillId="0" borderId="3" xfId="0" applyBorder="1"/>
    <xf numFmtId="0" fontId="4" fillId="0" borderId="0" xfId="0" applyFont="1"/>
    <xf numFmtId="0" fontId="5" fillId="0" borderId="1" xfId="0" applyFont="1" applyBorder="1" applyAlignment="1">
      <alignment wrapText="1"/>
    </xf>
    <xf numFmtId="164" fontId="6" fillId="0" borderId="1" xfId="0" quotePrefix="1" applyNumberFormat="1" applyFont="1" applyBorder="1"/>
    <xf numFmtId="0" fontId="7" fillId="0" borderId="0" xfId="0" applyFont="1"/>
    <xf numFmtId="0" fontId="8" fillId="0" borderId="0" xfId="0" applyFont="1"/>
    <xf numFmtId="44" fontId="8" fillId="0" borderId="0" xfId="2" applyFont="1"/>
    <xf numFmtId="44" fontId="1" fillId="0" borderId="0" xfId="2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10" fillId="0" borderId="0" xfId="0" applyFont="1"/>
    <xf numFmtId="44" fontId="10" fillId="0" borderId="0" xfId="2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/>
    <xf numFmtId="0" fontId="5" fillId="0" borderId="1" xfId="0" applyFont="1" applyBorder="1"/>
    <xf numFmtId="0" fontId="0" fillId="0" borderId="1" xfId="0" applyBorder="1"/>
    <xf numFmtId="0" fontId="5" fillId="0" borderId="0" xfId="0" applyFont="1"/>
    <xf numFmtId="44" fontId="5" fillId="0" borderId="0" xfId="2" applyFont="1"/>
    <xf numFmtId="165" fontId="0" fillId="0" borderId="2" xfId="0" applyNumberFormat="1" applyBorder="1"/>
    <xf numFmtId="0" fontId="12" fillId="0" borderId="0" xfId="0" applyFont="1"/>
    <xf numFmtId="0" fontId="13" fillId="0" borderId="4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4" fillId="3" borderId="11" xfId="0" applyFont="1" applyFill="1" applyBorder="1" applyAlignment="1">
      <alignment horizontal="center" vertical="top" wrapText="1"/>
    </xf>
    <xf numFmtId="44" fontId="15" fillId="0" borderId="2" xfId="2" applyFont="1" applyBorder="1"/>
    <xf numFmtId="44" fontId="16" fillId="0" borderId="3" xfId="2" applyFont="1" applyBorder="1" applyAlignment="1">
      <alignment horizontal="center"/>
    </xf>
    <xf numFmtId="0" fontId="17" fillId="3" borderId="11" xfId="0" applyFont="1" applyFill="1" applyBorder="1" applyAlignment="1">
      <alignment vertical="top" wrapText="1"/>
    </xf>
    <xf numFmtId="0" fontId="18" fillId="4" borderId="12" xfId="0" applyFont="1" applyFill="1" applyBorder="1" applyAlignment="1">
      <alignment horizontal="center" vertical="top" wrapText="1"/>
    </xf>
    <xf numFmtId="44" fontId="16" fillId="4" borderId="4" xfId="2" applyFont="1" applyFill="1" applyBorder="1" applyAlignment="1">
      <alignment horizontal="center"/>
    </xf>
    <xf numFmtId="0" fontId="18" fillId="5" borderId="12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18" fillId="4" borderId="14" xfId="0" applyFont="1" applyFill="1" applyBorder="1" applyAlignment="1">
      <alignment horizontal="center" vertical="top" wrapText="1"/>
    </xf>
    <xf numFmtId="44" fontId="16" fillId="4" borderId="13" xfId="2" applyFont="1" applyFill="1" applyBorder="1" applyAlignment="1">
      <alignment horizontal="center"/>
    </xf>
    <xf numFmtId="0" fontId="18" fillId="5" borderId="14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0" fillId="4" borderId="14" xfId="0" applyFill="1" applyBorder="1" applyAlignment="1">
      <alignment horizontal="center" vertical="top" wrapText="1"/>
    </xf>
    <xf numFmtId="0" fontId="0" fillId="5" borderId="14" xfId="0" applyFill="1" applyBorder="1" applyAlignment="1">
      <alignment vertical="top" wrapText="1"/>
    </xf>
    <xf numFmtId="166" fontId="13" fillId="0" borderId="15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vertical="top" wrapText="1"/>
    </xf>
    <xf numFmtId="167" fontId="13" fillId="0" borderId="15" xfId="1" applyNumberFormat="1" applyFont="1" applyBorder="1" applyAlignment="1">
      <alignment horizontal="right" vertical="top" wrapText="1"/>
    </xf>
    <xf numFmtId="167" fontId="13" fillId="0" borderId="15" xfId="1" applyNumberFormat="1" applyFont="1" applyFill="1" applyBorder="1" applyAlignment="1">
      <alignment horizontal="right" vertical="top" wrapText="1"/>
    </xf>
    <xf numFmtId="44" fontId="1" fillId="0" borderId="15" xfId="2" applyBorder="1"/>
    <xf numFmtId="44" fontId="6" fillId="0" borderId="15" xfId="2" applyFont="1" applyFill="1" applyBorder="1"/>
    <xf numFmtId="44" fontId="13" fillId="0" borderId="15" xfId="2" applyFont="1" applyBorder="1" applyAlignment="1">
      <alignment horizontal="right" vertical="top" wrapText="1"/>
    </xf>
    <xf numFmtId="43" fontId="13" fillId="0" borderId="15" xfId="1" applyFont="1" applyFill="1" applyBorder="1" applyAlignment="1">
      <alignment horizontal="right" vertical="top" wrapText="1"/>
    </xf>
    <xf numFmtId="167" fontId="13" fillId="0" borderId="0" xfId="1" applyNumberFormat="1" applyFont="1" applyBorder="1" applyAlignment="1">
      <alignment horizontal="right" vertical="top" wrapText="1"/>
    </xf>
    <xf numFmtId="0" fontId="17" fillId="6" borderId="0" xfId="0" applyFont="1" applyFill="1"/>
    <xf numFmtId="0" fontId="16" fillId="6" borderId="0" xfId="0" applyFont="1" applyFill="1"/>
    <xf numFmtId="44" fontId="16" fillId="0" borderId="0" xfId="2" applyFont="1"/>
    <xf numFmtId="0" fontId="17" fillId="0" borderId="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7" borderId="26" xfId="0" applyFont="1" applyFill="1" applyBorder="1" applyAlignment="1">
      <alignment vertical="top" wrapText="1"/>
    </xf>
    <xf numFmtId="167" fontId="18" fillId="0" borderId="27" xfId="1" applyNumberFormat="1" applyFont="1" applyBorder="1" applyAlignment="1">
      <alignment vertical="top" wrapText="1"/>
    </xf>
    <xf numFmtId="167" fontId="18" fillId="0" borderId="28" xfId="1" applyNumberFormat="1" applyFont="1" applyBorder="1" applyAlignment="1">
      <alignment vertical="top" wrapText="1"/>
    </xf>
    <xf numFmtId="167" fontId="18" fillId="0" borderId="0" xfId="1" applyNumberFormat="1" applyFont="1" applyBorder="1" applyAlignment="1">
      <alignment vertical="top" wrapText="1"/>
    </xf>
    <xf numFmtId="0" fontId="17" fillId="8" borderId="26" xfId="0" applyFont="1" applyFill="1" applyBorder="1" applyAlignment="1">
      <alignment vertical="top" wrapText="1"/>
    </xf>
    <xf numFmtId="167" fontId="18" fillId="0" borderId="17" xfId="1" applyNumberFormat="1" applyFont="1" applyBorder="1" applyAlignment="1">
      <alignment vertical="top" wrapText="1"/>
    </xf>
    <xf numFmtId="49" fontId="18" fillId="0" borderId="0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3" xfId="0" applyBorder="1"/>
    <xf numFmtId="44" fontId="18" fillId="0" borderId="0" xfId="2" applyFont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7" fillId="0" borderId="37" xfId="0" applyFont="1" applyBorder="1" applyAlignment="1">
      <alignment vertical="top" wrapText="1"/>
    </xf>
    <xf numFmtId="44" fontId="20" fillId="0" borderId="37" xfId="2" applyFont="1" applyBorder="1" applyAlignment="1">
      <alignment horizontal="right" vertical="top" wrapText="1"/>
    </xf>
    <xf numFmtId="44" fontId="18" fillId="0" borderId="37" xfId="2" applyFont="1" applyBorder="1" applyAlignment="1">
      <alignment horizontal="right" vertical="top" wrapText="1"/>
    </xf>
    <xf numFmtId="44" fontId="18" fillId="0" borderId="0" xfId="2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49" fontId="18" fillId="0" borderId="0" xfId="2" applyNumberFormat="1" applyFont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21" fillId="0" borderId="37" xfId="0" applyFont="1" applyBorder="1"/>
    <xf numFmtId="0" fontId="0" fillId="0" borderId="37" xfId="0" applyBorder="1"/>
    <xf numFmtId="44" fontId="1" fillId="0" borderId="37" xfId="2" applyBorder="1"/>
    <xf numFmtId="0" fontId="17" fillId="4" borderId="7" xfId="0" applyFont="1" applyFill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167" fontId="20" fillId="0" borderId="9" xfId="0" applyNumberFormat="1" applyFont="1" applyBorder="1" applyAlignment="1">
      <alignment horizontal="right" vertical="top" wrapText="1"/>
    </xf>
    <xf numFmtId="44" fontId="20" fillId="9" borderId="37" xfId="2" applyFont="1" applyFill="1" applyBorder="1" applyAlignment="1">
      <alignment horizontal="right" vertical="top" wrapText="1"/>
    </xf>
    <xf numFmtId="0" fontId="17" fillId="4" borderId="4" xfId="0" applyFont="1" applyFill="1" applyBorder="1" applyAlignment="1">
      <alignment vertical="top" wrapText="1"/>
    </xf>
    <xf numFmtId="8" fontId="14" fillId="0" borderId="3" xfId="0" applyNumberFormat="1" applyFont="1" applyBorder="1" applyAlignment="1">
      <alignment horizontal="center" vertical="top" wrapText="1"/>
    </xf>
    <xf numFmtId="167" fontId="20" fillId="0" borderId="3" xfId="0" applyNumberFormat="1" applyFont="1" applyBorder="1" applyAlignment="1">
      <alignment horizontal="right" vertical="top" wrapText="1"/>
    </xf>
    <xf numFmtId="44" fontId="20" fillId="10" borderId="3" xfId="2" applyFont="1" applyFill="1" applyBorder="1" applyAlignment="1">
      <alignment vertical="top" wrapText="1"/>
    </xf>
    <xf numFmtId="0" fontId="22" fillId="4" borderId="7" xfId="0" applyFont="1" applyFill="1" applyBorder="1" applyAlignment="1">
      <alignment vertical="top" wrapText="1"/>
    </xf>
    <xf numFmtId="8" fontId="14" fillId="0" borderId="37" xfId="0" applyNumberFormat="1" applyFont="1" applyBorder="1" applyAlignment="1">
      <alignment horizontal="center" vertical="top" wrapText="1"/>
    </xf>
    <xf numFmtId="167" fontId="20" fillId="0" borderId="38" xfId="0" applyNumberFormat="1" applyFont="1" applyBorder="1" applyAlignment="1">
      <alignment horizontal="right" vertical="top" wrapText="1"/>
    </xf>
    <xf numFmtId="44" fontId="23" fillId="2" borderId="37" xfId="3" applyNumberFormat="1" applyFont="1" applyBorder="1" applyAlignment="1">
      <alignment horizontal="right" vertical="top" wrapText="1"/>
    </xf>
    <xf numFmtId="0" fontId="17" fillId="4" borderId="1" xfId="0" applyFont="1" applyFill="1" applyBorder="1"/>
    <xf numFmtId="8" fontId="14" fillId="0" borderId="9" xfId="0" applyNumberFormat="1" applyFont="1" applyBorder="1" applyAlignment="1">
      <alignment horizontal="center" vertical="top" wrapText="1"/>
    </xf>
    <xf numFmtId="44" fontId="20" fillId="10" borderId="9" xfId="2" applyFont="1" applyFill="1" applyBorder="1" applyAlignment="1">
      <alignment vertical="top" wrapText="1"/>
    </xf>
    <xf numFmtId="44" fontId="20" fillId="11" borderId="37" xfId="2" applyFont="1" applyFill="1" applyBorder="1" applyAlignment="1">
      <alignment horizontal="right" vertical="top" wrapText="1"/>
    </xf>
    <xf numFmtId="44" fontId="20" fillId="12" borderId="9" xfId="2" applyFont="1" applyFill="1" applyBorder="1" applyAlignment="1">
      <alignment vertical="top" wrapText="1"/>
    </xf>
    <xf numFmtId="0" fontId="24" fillId="0" borderId="0" xfId="0" applyFont="1"/>
    <xf numFmtId="44" fontId="1" fillId="0" borderId="0" xfId="2" applyBorder="1"/>
    <xf numFmtId="44" fontId="20" fillId="6" borderId="37" xfId="2" applyFont="1" applyFill="1" applyBorder="1" applyAlignment="1">
      <alignment horizontal="right" vertical="top" wrapText="1"/>
    </xf>
    <xf numFmtId="0" fontId="14" fillId="0" borderId="9" xfId="0" applyFont="1" applyBorder="1" applyAlignment="1">
      <alignment horizontal="center" vertical="top" wrapText="1"/>
    </xf>
    <xf numFmtId="167" fontId="20" fillId="0" borderId="3" xfId="0" applyNumberFormat="1" applyFont="1" applyBorder="1" applyAlignment="1" applyProtection="1">
      <alignment horizontal="right" vertical="top" wrapText="1"/>
      <protection locked="0"/>
    </xf>
    <xf numFmtId="44" fontId="20" fillId="10" borderId="37" xfId="2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vertical="top" wrapText="1"/>
    </xf>
    <xf numFmtId="8" fontId="14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7" fillId="4" borderId="14" xfId="0" applyFont="1" applyFill="1" applyBorder="1" applyAlignment="1">
      <alignment vertical="top" wrapText="1"/>
    </xf>
    <xf numFmtId="8" fontId="14" fillId="0" borderId="39" xfId="0" applyNumberFormat="1" applyFont="1" applyBorder="1" applyAlignment="1">
      <alignment horizontal="center" vertical="top" wrapText="1"/>
    </xf>
    <xf numFmtId="44" fontId="20" fillId="12" borderId="36" xfId="2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14" fillId="4" borderId="11" xfId="0" applyFont="1" applyFill="1" applyBorder="1"/>
    <xf numFmtId="0" fontId="14" fillId="4" borderId="3" xfId="0" applyFont="1" applyFill="1" applyBorder="1"/>
    <xf numFmtId="44" fontId="5" fillId="0" borderId="1" xfId="0" applyNumberFormat="1" applyFont="1" applyBorder="1" applyAlignment="1">
      <alignment horizontal="right"/>
    </xf>
    <xf numFmtId="44" fontId="3" fillId="11" borderId="15" xfId="0" applyNumberFormat="1" applyFont="1" applyFill="1" applyBorder="1"/>
    <xf numFmtId="44" fontId="3" fillId="13" borderId="15" xfId="2" applyFont="1" applyFill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/>
    <xf numFmtId="168" fontId="0" fillId="0" borderId="0" xfId="0" applyNumberFormat="1"/>
    <xf numFmtId="169" fontId="0" fillId="0" borderId="0" xfId="0" applyNumberFormat="1" applyAlignment="1">
      <alignment horizontal="right"/>
    </xf>
    <xf numFmtId="0" fontId="6" fillId="14" borderId="0" xfId="0" applyFont="1" applyFill="1"/>
    <xf numFmtId="0" fontId="0" fillId="14" borderId="0" xfId="0" applyFill="1"/>
    <xf numFmtId="44" fontId="0" fillId="14" borderId="0" xfId="0" applyNumberFormat="1" applyFill="1"/>
    <xf numFmtId="0" fontId="6" fillId="11" borderId="0" xfId="0" applyFont="1" applyFill="1"/>
    <xf numFmtId="0" fontId="0" fillId="11" borderId="0" xfId="0" applyFill="1"/>
    <xf numFmtId="0" fontId="6" fillId="13" borderId="0" xfId="0" applyFont="1" applyFill="1"/>
    <xf numFmtId="0" fontId="0" fillId="13" borderId="0" xfId="0" applyFill="1"/>
    <xf numFmtId="0" fontId="17" fillId="3" borderId="40" xfId="0" applyFont="1" applyFill="1" applyBorder="1" applyAlignment="1">
      <alignment vertical="top" wrapText="1"/>
    </xf>
    <xf numFmtId="167" fontId="20" fillId="15" borderId="9" xfId="0" applyNumberFormat="1" applyFont="1" applyFill="1" applyBorder="1" applyAlignment="1">
      <alignment horizontal="right" vertical="top" wrapText="1"/>
    </xf>
    <xf numFmtId="44" fontId="20" fillId="16" borderId="37" xfId="2" applyFont="1" applyFill="1" applyBorder="1" applyAlignment="1">
      <alignment horizontal="right" vertical="top" wrapText="1"/>
    </xf>
    <xf numFmtId="44" fontId="16" fillId="6" borderId="0" xfId="2" applyFont="1" applyFill="1"/>
    <xf numFmtId="0" fontId="17" fillId="4" borderId="2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44" fontId="18" fillId="0" borderId="0" xfId="2" applyFont="1" applyBorder="1" applyAlignment="1">
      <alignment vertical="top" wrapText="1"/>
    </xf>
    <xf numFmtId="0" fontId="17" fillId="8" borderId="18" xfId="0" applyFont="1" applyFill="1" applyBorder="1" applyAlignment="1">
      <alignment vertical="top" wrapText="1"/>
    </xf>
    <xf numFmtId="0" fontId="17" fillId="8" borderId="23" xfId="0" applyFont="1" applyFill="1" applyBorder="1" applyAlignment="1">
      <alignment vertical="top" wrapText="1"/>
    </xf>
    <xf numFmtId="44" fontId="20" fillId="0" borderId="34" xfId="2" applyFont="1" applyBorder="1" applyAlignment="1">
      <alignment horizontal="right" vertical="top" wrapText="1"/>
    </xf>
    <xf numFmtId="44" fontId="20" fillId="0" borderId="24" xfId="2" applyFont="1" applyBorder="1" applyAlignment="1">
      <alignment horizontal="right" vertical="top" wrapText="1"/>
    </xf>
    <xf numFmtId="44" fontId="18" fillId="0" borderId="15" xfId="2" applyFont="1" applyBorder="1" applyAlignment="1">
      <alignment horizontal="right" vertical="top" wrapText="1"/>
    </xf>
    <xf numFmtId="44" fontId="18" fillId="0" borderId="22" xfId="2" applyFont="1" applyBorder="1" applyAlignment="1">
      <alignment horizontal="righ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7" fillId="7" borderId="29" xfId="0" applyFont="1" applyFill="1" applyBorder="1" applyAlignment="1">
      <alignment vertical="top" wrapText="1"/>
    </xf>
    <xf numFmtId="0" fontId="17" fillId="7" borderId="21" xfId="0" applyFont="1" applyFill="1" applyBorder="1" applyAlignment="1">
      <alignment vertical="top" wrapText="1"/>
    </xf>
    <xf numFmtId="44" fontId="20" fillId="0" borderId="15" xfId="2" applyFont="1" applyBorder="1" applyAlignment="1">
      <alignment horizontal="right" vertical="top" wrapText="1"/>
    </xf>
    <xf numFmtId="44" fontId="20" fillId="0" borderId="22" xfId="2" applyFont="1" applyBorder="1" applyAlignment="1">
      <alignment horizontal="right" vertical="top" wrapText="1"/>
    </xf>
    <xf numFmtId="44" fontId="18" fillId="0" borderId="30" xfId="2" applyFont="1" applyBorder="1" applyAlignment="1">
      <alignment horizontal="right" vertical="top" wrapText="1"/>
    </xf>
    <xf numFmtId="44" fontId="18" fillId="0" borderId="35" xfId="2" applyFont="1" applyBorder="1" applyAlignment="1">
      <alignment horizontal="right" vertical="top" wrapText="1"/>
    </xf>
    <xf numFmtId="44" fontId="18" fillId="0" borderId="32" xfId="2" applyFont="1" applyBorder="1" applyAlignment="1">
      <alignment horizontal="right" vertical="top" wrapText="1"/>
    </xf>
    <xf numFmtId="44" fontId="18" fillId="0" borderId="36" xfId="2" applyFont="1" applyBorder="1" applyAlignment="1">
      <alignment horizontal="right" vertical="top" wrapText="1"/>
    </xf>
    <xf numFmtId="49" fontId="18" fillId="0" borderId="31" xfId="2" applyNumberFormat="1" applyFont="1" applyBorder="1" applyAlignment="1">
      <alignment vertical="top" wrapText="1"/>
    </xf>
    <xf numFmtId="0" fontId="17" fillId="8" borderId="29" xfId="0" applyFont="1" applyFill="1" applyBorder="1" applyAlignment="1">
      <alignment vertical="top" wrapText="1"/>
    </xf>
    <xf numFmtId="0" fontId="17" fillId="8" borderId="33" xfId="0" applyFont="1" applyFill="1" applyBorder="1" applyAlignment="1">
      <alignment vertical="top" wrapText="1"/>
    </xf>
    <xf numFmtId="8" fontId="14" fillId="0" borderId="15" xfId="0" applyNumberFormat="1" applyFont="1" applyBorder="1" applyAlignment="1">
      <alignment horizontal="right" vertical="top" wrapText="1"/>
    </xf>
    <xf numFmtId="49" fontId="18" fillId="0" borderId="31" xfId="0" applyNumberFormat="1" applyFont="1" applyBorder="1" applyAlignment="1">
      <alignment vertical="top" wrapText="1"/>
    </xf>
    <xf numFmtId="167" fontId="13" fillId="0" borderId="15" xfId="1" applyNumberFormat="1" applyFont="1" applyBorder="1" applyAlignment="1">
      <alignment horizontal="right" vertical="top" wrapText="1"/>
    </xf>
    <xf numFmtId="49" fontId="18" fillId="0" borderId="31" xfId="1" applyNumberFormat="1" applyFont="1" applyBorder="1" applyAlignment="1">
      <alignment horizontal="left" vertical="top" wrapText="1"/>
    </xf>
    <xf numFmtId="8" fontId="14" fillId="0" borderId="30" xfId="0" applyNumberFormat="1" applyFont="1" applyBorder="1" applyAlignment="1">
      <alignment horizontal="right" vertical="top" wrapText="1"/>
    </xf>
    <xf numFmtId="8" fontId="14" fillId="0" borderId="27" xfId="0" applyNumberFormat="1" applyFont="1" applyBorder="1" applyAlignment="1">
      <alignment horizontal="right" vertical="top" wrapText="1"/>
    </xf>
    <xf numFmtId="8" fontId="14" fillId="0" borderId="32" xfId="0" applyNumberFormat="1" applyFont="1" applyBorder="1" applyAlignment="1">
      <alignment horizontal="right" vertical="top" wrapText="1"/>
    </xf>
    <xf numFmtId="8" fontId="14" fillId="0" borderId="28" xfId="0" applyNumberFormat="1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167" fontId="13" fillId="0" borderId="17" xfId="1" applyNumberFormat="1" applyFont="1" applyBorder="1" applyAlignment="1">
      <alignment horizontal="right" vertical="top" wrapText="1"/>
    </xf>
    <xf numFmtId="167" fontId="13" fillId="0" borderId="22" xfId="1" applyNumberFormat="1" applyFont="1" applyBorder="1" applyAlignment="1">
      <alignment horizontal="right" vertical="top" wrapText="1"/>
    </xf>
    <xf numFmtId="167" fontId="13" fillId="0" borderId="20" xfId="1" applyNumberFormat="1" applyFont="1" applyBorder="1" applyAlignment="1">
      <alignment horizontal="right" vertical="top" wrapText="1"/>
    </xf>
    <xf numFmtId="167" fontId="13" fillId="0" borderId="25" xfId="1" applyNumberFormat="1" applyFont="1" applyBorder="1" applyAlignment="1">
      <alignment horizontal="right" vertical="top" wrapText="1"/>
    </xf>
    <xf numFmtId="49" fontId="13" fillId="0" borderId="14" xfId="1" applyNumberFormat="1" applyFont="1" applyBorder="1" applyAlignment="1">
      <alignment horizontal="right" vertical="top" wrapText="1"/>
    </xf>
    <xf numFmtId="49" fontId="13" fillId="0" borderId="0" xfId="1" applyNumberFormat="1" applyFont="1" applyBorder="1" applyAlignment="1">
      <alignment horizontal="right" vertical="top" wrapText="1"/>
    </xf>
    <xf numFmtId="167" fontId="13" fillId="0" borderId="30" xfId="1" applyNumberFormat="1" applyFont="1" applyBorder="1" applyAlignment="1">
      <alignment horizontal="right" vertical="top" wrapText="1"/>
    </xf>
    <xf numFmtId="167" fontId="13" fillId="0" borderId="27" xfId="1" applyNumberFormat="1" applyFont="1" applyBorder="1" applyAlignment="1">
      <alignment horizontal="right" vertical="top" wrapText="1"/>
    </xf>
    <xf numFmtId="167" fontId="13" fillId="0" borderId="0" xfId="1" applyNumberFormat="1" applyFont="1" applyBorder="1" applyAlignment="1">
      <alignment horizontal="right" vertical="top" wrapText="1"/>
    </xf>
    <xf numFmtId="0" fontId="17" fillId="7" borderId="16" xfId="0" applyFont="1" applyFill="1" applyBorder="1" applyAlignment="1">
      <alignment vertical="top" wrapText="1"/>
    </xf>
    <xf numFmtId="167" fontId="13" fillId="0" borderId="19" xfId="1" applyNumberFormat="1" applyFont="1" applyBorder="1" applyAlignment="1">
      <alignment horizontal="right" vertical="top" wrapText="1"/>
    </xf>
    <xf numFmtId="167" fontId="13" fillId="0" borderId="24" xfId="1" applyNumberFormat="1" applyFont="1" applyBorder="1" applyAlignment="1">
      <alignment horizontal="right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5" borderId="12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44" fontId="3" fillId="14" borderId="15" xfId="0" applyNumberFormat="1" applyFont="1" applyFill="1" applyBorder="1"/>
  </cellXfs>
  <cellStyles count="4">
    <cellStyle name="40% - Accent2" xfId="3" builtinId="35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142875</xdr:rowOff>
        </xdr:from>
        <xdr:to>
          <xdr:col>12</xdr:col>
          <xdr:colOff>504825</xdr:colOff>
          <xdr:row>41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142875</xdr:rowOff>
        </xdr:from>
        <xdr:to>
          <xdr:col>13</xdr:col>
          <xdr:colOff>133350</xdr:colOff>
          <xdr:row>41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15" workbookViewId="0">
      <selection activeCell="Q26" sqref="Q26"/>
    </sheetView>
  </sheetViews>
  <sheetFormatPr defaultRowHeight="15" x14ac:dyDescent="0.25"/>
  <cols>
    <col min="1" max="2" width="20.7109375" customWidth="1"/>
    <col min="3" max="3" width="10.28515625" customWidth="1"/>
    <col min="4" max="4" width="11.5703125" customWidth="1"/>
    <col min="5" max="5" width="13.28515625" customWidth="1"/>
    <col min="6" max="6" width="14.140625" customWidth="1"/>
    <col min="7" max="7" width="13.140625" customWidth="1"/>
    <col min="8" max="8" width="11.5703125" customWidth="1"/>
    <col min="9" max="9" width="10.5703125" customWidth="1"/>
    <col min="10" max="10" width="10.42578125" bestFit="1" customWidth="1"/>
    <col min="11" max="11" width="10.42578125" customWidth="1"/>
    <col min="12" max="12" width="12.5703125" style="10" customWidth="1"/>
    <col min="13" max="13" width="9.7109375" style="10" bestFit="1" customWidth="1"/>
  </cols>
  <sheetData>
    <row r="1" spans="1:13" ht="9" customHeight="1" thickBot="1" x14ac:dyDescent="0.3"/>
    <row r="2" spans="1:13" ht="28.5" thickBot="1" x14ac:dyDescent="0.4">
      <c r="A2" s="1" t="s">
        <v>0</v>
      </c>
      <c r="B2" s="2"/>
      <c r="C2" s="3"/>
      <c r="D2" s="4"/>
      <c r="E2" s="5" t="s">
        <v>1</v>
      </c>
      <c r="F2" s="6"/>
      <c r="H2" s="7" t="s">
        <v>2</v>
      </c>
      <c r="I2" s="8"/>
      <c r="J2" s="8"/>
      <c r="K2" s="9"/>
      <c r="L2" s="9"/>
    </row>
    <row r="3" spans="1:13" ht="21" thickBot="1" x14ac:dyDescent="0.35">
      <c r="A3" s="11" t="s">
        <v>3</v>
      </c>
      <c r="B3" s="12"/>
      <c r="C3" s="13"/>
      <c r="H3" s="14" t="s">
        <v>4</v>
      </c>
      <c r="I3" s="15"/>
      <c r="J3" s="15"/>
      <c r="K3" s="16"/>
      <c r="L3" s="16"/>
      <c r="M3" s="16"/>
    </row>
    <row r="4" spans="1:13" ht="21" thickBot="1" x14ac:dyDescent="0.35">
      <c r="A4" s="17"/>
      <c r="B4" s="18"/>
      <c r="C4" s="19"/>
      <c r="D4" s="20"/>
      <c r="E4" s="21" t="s">
        <v>5</v>
      </c>
      <c r="F4" s="22"/>
      <c r="H4" s="23" t="s">
        <v>6</v>
      </c>
      <c r="I4" s="23"/>
      <c r="J4" s="23"/>
      <c r="K4" s="23"/>
      <c r="L4" s="24"/>
    </row>
    <row r="5" spans="1:13" ht="16.5" thickBot="1" x14ac:dyDescent="0.3">
      <c r="A5" s="1" t="s">
        <v>7</v>
      </c>
      <c r="B5" s="25"/>
      <c r="C5" s="3"/>
      <c r="H5" s="23" t="s">
        <v>8</v>
      </c>
      <c r="I5" s="23"/>
      <c r="J5" s="23"/>
      <c r="L5" s="26" t="s">
        <v>9</v>
      </c>
    </row>
    <row r="6" spans="1:13" ht="16.5" thickBot="1" x14ac:dyDescent="0.3">
      <c r="A6" s="27"/>
      <c r="B6" s="28"/>
      <c r="C6" s="174" t="s">
        <v>10</v>
      </c>
      <c r="D6" s="175"/>
      <c r="E6" s="175"/>
      <c r="F6" s="176"/>
      <c r="G6" s="30" t="s">
        <v>11</v>
      </c>
      <c r="H6" s="31"/>
      <c r="I6" s="29" t="s">
        <v>12</v>
      </c>
      <c r="J6" s="177" t="s">
        <v>13</v>
      </c>
      <c r="K6" s="177"/>
      <c r="L6" s="32"/>
      <c r="M6" s="32"/>
    </row>
    <row r="7" spans="1:13" ht="22.5" x14ac:dyDescent="0.25">
      <c r="A7" s="178" t="s">
        <v>14</v>
      </c>
      <c r="B7" s="180" t="s">
        <v>15</v>
      </c>
      <c r="C7" s="182" t="s">
        <v>16</v>
      </c>
      <c r="D7" s="182" t="s">
        <v>17</v>
      </c>
      <c r="E7" s="182" t="s">
        <v>18</v>
      </c>
      <c r="F7" s="33" t="s">
        <v>19</v>
      </c>
      <c r="G7" s="34" t="s">
        <v>20</v>
      </c>
      <c r="H7" s="34" t="s">
        <v>21</v>
      </c>
      <c r="I7" s="184" t="s">
        <v>22</v>
      </c>
      <c r="J7" s="36" t="s">
        <v>23</v>
      </c>
      <c r="K7" s="35" t="s">
        <v>24</v>
      </c>
      <c r="L7" s="36" t="s">
        <v>25</v>
      </c>
      <c r="M7" s="36" t="s">
        <v>26</v>
      </c>
    </row>
    <row r="8" spans="1:13" x14ac:dyDescent="0.25">
      <c r="A8" s="179"/>
      <c r="B8" s="181"/>
      <c r="C8" s="183"/>
      <c r="D8" s="183"/>
      <c r="E8" s="183"/>
      <c r="F8" s="37" t="s">
        <v>27</v>
      </c>
      <c r="G8" s="38" t="s">
        <v>28</v>
      </c>
      <c r="H8" s="38" t="s">
        <v>29</v>
      </c>
      <c r="I8" s="185"/>
      <c r="J8" s="40" t="s">
        <v>30</v>
      </c>
      <c r="K8" s="39" t="s">
        <v>31</v>
      </c>
      <c r="L8" s="40" t="s">
        <v>32</v>
      </c>
      <c r="M8" s="40" t="s">
        <v>33</v>
      </c>
    </row>
    <row r="9" spans="1:13" x14ac:dyDescent="0.25">
      <c r="A9" s="179"/>
      <c r="B9" s="181"/>
      <c r="C9" s="183"/>
      <c r="D9" s="183"/>
      <c r="E9" s="183"/>
      <c r="F9" s="41"/>
      <c r="G9" s="38"/>
      <c r="H9" s="38"/>
      <c r="I9" s="185"/>
      <c r="J9" s="40" t="s">
        <v>34</v>
      </c>
      <c r="K9" s="42"/>
      <c r="L9" s="40" t="s">
        <v>35</v>
      </c>
      <c r="M9" s="40" t="s">
        <v>36</v>
      </c>
    </row>
    <row r="10" spans="1:13" ht="15.75" x14ac:dyDescent="0.25">
      <c r="A10" s="43"/>
      <c r="B10" s="44"/>
      <c r="C10" s="45"/>
      <c r="D10" s="45"/>
      <c r="E10" s="46"/>
      <c r="F10" s="45"/>
      <c r="G10" s="47"/>
      <c r="H10" s="48">
        <f t="shared" ref="H10:H18" si="0">C10*G10+D10*1.5*G10+E10*2*G10</f>
        <v>0</v>
      </c>
      <c r="I10" s="49">
        <f t="shared" ref="I10:I18" si="1">H10*0.04</f>
        <v>0</v>
      </c>
      <c r="J10" s="50">
        <f>F10*1.5</f>
        <v>0</v>
      </c>
      <c r="K10" s="50">
        <f>F10*0.08</f>
        <v>0</v>
      </c>
      <c r="L10" s="50">
        <f>F10*0.3</f>
        <v>0</v>
      </c>
      <c r="M10" s="50">
        <f t="shared" ref="M10:M18" si="2">F10*0.15</f>
        <v>0</v>
      </c>
    </row>
    <row r="11" spans="1:13" ht="15.75" x14ac:dyDescent="0.25">
      <c r="A11" s="43"/>
      <c r="B11" s="44"/>
      <c r="C11" s="45"/>
      <c r="D11" s="45"/>
      <c r="E11" s="45"/>
      <c r="F11" s="45"/>
      <c r="G11" s="47"/>
      <c r="H11" s="48">
        <f t="shared" si="0"/>
        <v>0</v>
      </c>
      <c r="I11" s="49">
        <f t="shared" si="1"/>
        <v>0</v>
      </c>
      <c r="J11" s="50">
        <f t="shared" ref="J11:J18" si="3">F11*1.5</f>
        <v>0</v>
      </c>
      <c r="K11" s="50">
        <f t="shared" ref="K11:K18" si="4">F11*0.08</f>
        <v>0</v>
      </c>
      <c r="L11" s="50">
        <f t="shared" ref="L11:L18" si="5">F11*0.3</f>
        <v>0</v>
      </c>
      <c r="M11" s="50">
        <f t="shared" si="2"/>
        <v>0</v>
      </c>
    </row>
    <row r="12" spans="1:13" ht="15.75" x14ac:dyDescent="0.25">
      <c r="A12" s="43"/>
      <c r="B12" s="44"/>
      <c r="C12" s="45"/>
      <c r="D12" s="45"/>
      <c r="E12" s="45"/>
      <c r="F12" s="45">
        <f t="shared" ref="F12:F18" si="6">SUM(C12:E12)</f>
        <v>0</v>
      </c>
      <c r="G12" s="47"/>
      <c r="H12" s="48">
        <f t="shared" si="0"/>
        <v>0</v>
      </c>
      <c r="I12" s="49">
        <f t="shared" si="1"/>
        <v>0</v>
      </c>
      <c r="J12" s="50">
        <f t="shared" si="3"/>
        <v>0</v>
      </c>
      <c r="K12" s="50">
        <f t="shared" si="4"/>
        <v>0</v>
      </c>
      <c r="L12" s="50">
        <f t="shared" si="5"/>
        <v>0</v>
      </c>
      <c r="M12" s="50">
        <f t="shared" si="2"/>
        <v>0</v>
      </c>
    </row>
    <row r="13" spans="1:13" ht="15.75" x14ac:dyDescent="0.25">
      <c r="A13" s="43"/>
      <c r="B13" s="44"/>
      <c r="C13" s="45"/>
      <c r="D13" s="45"/>
      <c r="E13" s="45"/>
      <c r="F13" s="45">
        <f t="shared" si="6"/>
        <v>0</v>
      </c>
      <c r="G13" s="47"/>
      <c r="H13" s="48">
        <f t="shared" si="0"/>
        <v>0</v>
      </c>
      <c r="I13" s="49">
        <f t="shared" si="1"/>
        <v>0</v>
      </c>
      <c r="J13" s="50">
        <f t="shared" si="3"/>
        <v>0</v>
      </c>
      <c r="K13" s="50">
        <f t="shared" si="4"/>
        <v>0</v>
      </c>
      <c r="L13" s="50">
        <f t="shared" si="5"/>
        <v>0</v>
      </c>
      <c r="M13" s="50">
        <f t="shared" si="2"/>
        <v>0</v>
      </c>
    </row>
    <row r="14" spans="1:13" ht="15.75" x14ac:dyDescent="0.25">
      <c r="A14" s="43"/>
      <c r="B14" s="44"/>
      <c r="C14" s="45"/>
      <c r="D14" s="45"/>
      <c r="E14" s="45"/>
      <c r="F14" s="45">
        <f t="shared" si="6"/>
        <v>0</v>
      </c>
      <c r="G14" s="47"/>
      <c r="H14" s="48">
        <f t="shared" si="0"/>
        <v>0</v>
      </c>
      <c r="I14" s="49">
        <f t="shared" si="1"/>
        <v>0</v>
      </c>
      <c r="J14" s="50">
        <f t="shared" si="3"/>
        <v>0</v>
      </c>
      <c r="K14" s="50">
        <f t="shared" si="4"/>
        <v>0</v>
      </c>
      <c r="L14" s="50">
        <f t="shared" si="5"/>
        <v>0</v>
      </c>
      <c r="M14" s="50">
        <f t="shared" si="2"/>
        <v>0</v>
      </c>
    </row>
    <row r="15" spans="1:13" ht="15.75" x14ac:dyDescent="0.25">
      <c r="A15" s="43"/>
      <c r="B15" s="44"/>
      <c r="C15" s="45"/>
      <c r="D15" s="45"/>
      <c r="E15" s="45"/>
      <c r="F15" s="45">
        <f t="shared" si="6"/>
        <v>0</v>
      </c>
      <c r="G15" s="47"/>
      <c r="H15" s="48">
        <f t="shared" si="0"/>
        <v>0</v>
      </c>
      <c r="I15" s="49">
        <f t="shared" si="1"/>
        <v>0</v>
      </c>
      <c r="J15" s="50">
        <f t="shared" si="3"/>
        <v>0</v>
      </c>
      <c r="K15" s="50">
        <f t="shared" si="4"/>
        <v>0</v>
      </c>
      <c r="L15" s="50">
        <f t="shared" si="5"/>
        <v>0</v>
      </c>
      <c r="M15" s="50">
        <f t="shared" si="2"/>
        <v>0</v>
      </c>
    </row>
    <row r="16" spans="1:13" ht="15.75" x14ac:dyDescent="0.25">
      <c r="A16" s="43"/>
      <c r="B16" s="44"/>
      <c r="C16" s="45"/>
      <c r="D16" s="45"/>
      <c r="E16" s="45"/>
      <c r="F16" s="45">
        <f t="shared" si="6"/>
        <v>0</v>
      </c>
      <c r="G16" s="47"/>
      <c r="H16" s="48">
        <f t="shared" si="0"/>
        <v>0</v>
      </c>
      <c r="I16" s="49">
        <f t="shared" si="1"/>
        <v>0</v>
      </c>
      <c r="J16" s="50">
        <f t="shared" si="3"/>
        <v>0</v>
      </c>
      <c r="K16" s="50">
        <f t="shared" si="4"/>
        <v>0</v>
      </c>
      <c r="L16" s="50">
        <f t="shared" si="5"/>
        <v>0</v>
      </c>
      <c r="M16" s="50">
        <f t="shared" si="2"/>
        <v>0</v>
      </c>
    </row>
    <row r="17" spans="1:13" ht="15.75" x14ac:dyDescent="0.25">
      <c r="A17" s="43"/>
      <c r="B17" s="44"/>
      <c r="C17" s="45"/>
      <c r="D17" s="45"/>
      <c r="E17" s="45"/>
      <c r="F17" s="45">
        <f t="shared" si="6"/>
        <v>0</v>
      </c>
      <c r="G17" s="47"/>
      <c r="H17" s="48">
        <f t="shared" si="0"/>
        <v>0</v>
      </c>
      <c r="I17" s="49">
        <f t="shared" si="1"/>
        <v>0</v>
      </c>
      <c r="J17" s="50">
        <f t="shared" si="3"/>
        <v>0</v>
      </c>
      <c r="K17" s="50">
        <f t="shared" si="4"/>
        <v>0</v>
      </c>
      <c r="L17" s="50">
        <f t="shared" si="5"/>
        <v>0</v>
      </c>
      <c r="M17" s="50">
        <f t="shared" si="2"/>
        <v>0</v>
      </c>
    </row>
    <row r="18" spans="1:13" ht="15.75" x14ac:dyDescent="0.25">
      <c r="A18" s="43"/>
      <c r="B18" s="44"/>
      <c r="C18" s="45"/>
      <c r="D18" s="45"/>
      <c r="E18" s="45"/>
      <c r="F18" s="45">
        <f t="shared" si="6"/>
        <v>0</v>
      </c>
      <c r="G18" s="47"/>
      <c r="H18" s="48">
        <f t="shared" si="0"/>
        <v>0</v>
      </c>
      <c r="I18" s="49">
        <f t="shared" si="1"/>
        <v>0</v>
      </c>
      <c r="J18" s="50">
        <f t="shared" si="3"/>
        <v>0</v>
      </c>
      <c r="K18" s="50">
        <f t="shared" si="4"/>
        <v>0</v>
      </c>
      <c r="L18" s="50">
        <f t="shared" si="5"/>
        <v>0</v>
      </c>
      <c r="M18" s="50">
        <f t="shared" si="2"/>
        <v>0</v>
      </c>
    </row>
    <row r="19" spans="1:13" ht="16.5" thickBot="1" x14ac:dyDescent="0.3">
      <c r="A19" s="23" t="s">
        <v>74</v>
      </c>
      <c r="F19" s="51"/>
      <c r="G19" s="52" t="s">
        <v>37</v>
      </c>
      <c r="H19" s="53"/>
      <c r="I19" s="53"/>
      <c r="J19" s="53"/>
      <c r="K19" s="53"/>
      <c r="L19" s="54"/>
    </row>
    <row r="20" spans="1:13" ht="15.75" x14ac:dyDescent="0.25">
      <c r="A20" s="55" t="s">
        <v>38</v>
      </c>
      <c r="B20" s="171" t="s">
        <v>39</v>
      </c>
      <c r="C20" s="162">
        <f>SUM(C10:C18)</f>
        <v>0</v>
      </c>
      <c r="D20" s="162">
        <f t="shared" ref="D20:E20" si="7">SUM(D10:D18)</f>
        <v>0</v>
      </c>
      <c r="E20" s="162">
        <f t="shared" si="7"/>
        <v>0</v>
      </c>
      <c r="F20" s="51"/>
      <c r="G20" s="134" t="s">
        <v>39</v>
      </c>
      <c r="H20" s="172">
        <f>SUM(C10:C18)</f>
        <v>0</v>
      </c>
      <c r="I20" s="162">
        <f>SUM(D10:D18)</f>
        <v>0</v>
      </c>
      <c r="J20" s="164">
        <f>SUM(E10:E18)</f>
        <v>0</v>
      </c>
      <c r="K20" s="166"/>
      <c r="L20" s="167"/>
      <c r="M20" s="167"/>
    </row>
    <row r="21" spans="1:13" ht="16.5" thickBot="1" x14ac:dyDescent="0.3">
      <c r="A21" s="56" t="s">
        <v>40</v>
      </c>
      <c r="B21" s="143"/>
      <c r="C21" s="163"/>
      <c r="D21" s="163"/>
      <c r="E21" s="163"/>
      <c r="F21" s="51"/>
      <c r="G21" s="135"/>
      <c r="H21" s="173"/>
      <c r="I21" s="163"/>
      <c r="J21" s="165"/>
      <c r="K21" s="166"/>
      <c r="L21" s="167"/>
      <c r="M21" s="167"/>
    </row>
    <row r="22" spans="1:13" ht="33.75" x14ac:dyDescent="0.25">
      <c r="A22" s="56" t="s">
        <v>41</v>
      </c>
      <c r="B22" s="57" t="s">
        <v>42</v>
      </c>
      <c r="C22" s="58"/>
      <c r="D22" s="58"/>
      <c r="E22" s="59"/>
      <c r="F22" s="60"/>
      <c r="G22" s="61" t="s">
        <v>43</v>
      </c>
      <c r="H22" s="58"/>
      <c r="I22" s="58"/>
      <c r="J22" s="62"/>
      <c r="K22" s="63"/>
      <c r="L22" s="63"/>
      <c r="M22" s="63"/>
    </row>
    <row r="23" spans="1:13" x14ac:dyDescent="0.25">
      <c r="A23" s="56"/>
      <c r="B23" s="142" t="s">
        <v>44</v>
      </c>
      <c r="C23" s="155">
        <f>SUM(C20:C22)</f>
        <v>0</v>
      </c>
      <c r="D23" s="168">
        <f>SUM(D20:D22)</f>
        <v>0</v>
      </c>
      <c r="E23" s="168">
        <f>SUM(E20:E22)</f>
        <v>0</v>
      </c>
      <c r="F23" s="170"/>
      <c r="G23" s="151" t="s">
        <v>44</v>
      </c>
      <c r="H23" s="155">
        <f>SUM(H20:H22)</f>
        <v>0</v>
      </c>
      <c r="I23" s="155">
        <f>SUM(I20:I22)</f>
        <v>0</v>
      </c>
      <c r="J23" s="155">
        <f>SUM(J20:J22)</f>
        <v>0</v>
      </c>
      <c r="K23" s="156"/>
      <c r="L23" s="64"/>
      <c r="M23" s="64"/>
    </row>
    <row r="24" spans="1:13" x14ac:dyDescent="0.25">
      <c r="A24" s="65"/>
      <c r="B24" s="142"/>
      <c r="C24" s="155"/>
      <c r="D24" s="169"/>
      <c r="E24" s="169"/>
      <c r="F24" s="170"/>
      <c r="G24" s="151"/>
      <c r="H24" s="155"/>
      <c r="I24" s="155"/>
      <c r="J24" s="155"/>
      <c r="K24" s="156"/>
      <c r="L24" s="64"/>
      <c r="M24" s="64"/>
    </row>
    <row r="25" spans="1:13" x14ac:dyDescent="0.25">
      <c r="A25" s="140"/>
      <c r="B25" s="142" t="s">
        <v>45</v>
      </c>
      <c r="C25" s="153">
        <v>14.93</v>
      </c>
      <c r="D25" s="157">
        <v>14.93</v>
      </c>
      <c r="E25" s="159">
        <v>14.93</v>
      </c>
      <c r="F25" s="161"/>
      <c r="G25" s="151" t="s">
        <v>45</v>
      </c>
      <c r="H25" s="153">
        <v>12.06</v>
      </c>
      <c r="I25" s="153">
        <v>18.09</v>
      </c>
      <c r="J25" s="153">
        <v>24.12</v>
      </c>
      <c r="K25" s="154"/>
      <c r="L25" s="64"/>
      <c r="M25" s="64"/>
    </row>
    <row r="26" spans="1:13" ht="15.75" thickBot="1" x14ac:dyDescent="0.3">
      <c r="A26" s="140"/>
      <c r="B26" s="142"/>
      <c r="C26" s="153"/>
      <c r="D26" s="158"/>
      <c r="E26" s="160"/>
      <c r="F26" s="161"/>
      <c r="G26" s="152"/>
      <c r="H26" s="153"/>
      <c r="I26" s="153"/>
      <c r="J26" s="153"/>
      <c r="K26" s="154"/>
      <c r="L26" s="64"/>
      <c r="M26" s="64"/>
    </row>
    <row r="27" spans="1:13" x14ac:dyDescent="0.25">
      <c r="A27" s="140" t="s">
        <v>46</v>
      </c>
      <c r="B27" s="142" t="s">
        <v>47</v>
      </c>
      <c r="C27" s="144">
        <f>C25*C23</f>
        <v>0</v>
      </c>
      <c r="D27" s="146">
        <f>D25*D23</f>
        <v>0</v>
      </c>
      <c r="E27" s="148">
        <f>E25*E23</f>
        <v>0</v>
      </c>
      <c r="F27" s="133"/>
      <c r="G27" s="134" t="s">
        <v>47</v>
      </c>
      <c r="H27" s="136">
        <f>H25*H23</f>
        <v>0</v>
      </c>
      <c r="I27" s="138">
        <f>I25*I23</f>
        <v>0</v>
      </c>
      <c r="J27" s="138">
        <f>J25*J23</f>
        <v>0</v>
      </c>
      <c r="K27" s="150"/>
      <c r="L27" s="64"/>
      <c r="M27" s="64"/>
    </row>
    <row r="28" spans="1:13" ht="15.75" thickBot="1" x14ac:dyDescent="0.3">
      <c r="A28" s="141"/>
      <c r="B28" s="143"/>
      <c r="C28" s="145"/>
      <c r="D28" s="147"/>
      <c r="E28" s="149"/>
      <c r="F28" s="133"/>
      <c r="G28" s="135"/>
      <c r="H28" s="137"/>
      <c r="I28" s="139"/>
      <c r="J28" s="139"/>
      <c r="K28" s="150"/>
      <c r="L28" s="64"/>
      <c r="M28" s="64"/>
    </row>
    <row r="29" spans="1:13" ht="15.75" thickBot="1" x14ac:dyDescent="0.3">
      <c r="A29" s="67" t="s">
        <v>48</v>
      </c>
      <c r="B29" s="68"/>
      <c r="C29" s="69"/>
      <c r="D29" s="70"/>
      <c r="E29" s="71"/>
      <c r="F29" s="66"/>
      <c r="G29" s="72"/>
      <c r="H29" s="69"/>
      <c r="I29" s="71"/>
      <c r="J29" s="71"/>
      <c r="K29" s="73"/>
      <c r="L29" s="64"/>
      <c r="M29" s="64"/>
    </row>
    <row r="30" spans="1:13" ht="15.75" thickBot="1" x14ac:dyDescent="0.3">
      <c r="A30" s="74" t="s">
        <v>44</v>
      </c>
      <c r="B30" s="75" t="s">
        <v>28</v>
      </c>
      <c r="C30" s="75" t="s">
        <v>27</v>
      </c>
      <c r="D30" s="75" t="s">
        <v>49</v>
      </c>
      <c r="E30" s="74" t="s">
        <v>44</v>
      </c>
      <c r="F30" s="74" t="s">
        <v>28</v>
      </c>
      <c r="G30" s="74" t="s">
        <v>27</v>
      </c>
      <c r="H30" s="74" t="s">
        <v>49</v>
      </c>
      <c r="J30" s="76" t="s">
        <v>50</v>
      </c>
      <c r="K30" s="77"/>
      <c r="L30" s="77"/>
      <c r="M30" s="78"/>
    </row>
    <row r="31" spans="1:13" ht="21.75" thickBot="1" x14ac:dyDescent="0.3">
      <c r="A31" s="79" t="s">
        <v>51</v>
      </c>
      <c r="B31" s="80" t="s">
        <v>52</v>
      </c>
      <c r="C31" s="81">
        <f t="shared" ref="C31:C32" si="8">$C$23+$D$23+$E$23</f>
        <v>0</v>
      </c>
      <c r="D31" s="82">
        <f>C27+D27+E27</f>
        <v>0</v>
      </c>
      <c r="E31" s="83" t="s">
        <v>53</v>
      </c>
      <c r="F31" s="84">
        <v>0.05</v>
      </c>
      <c r="G31" s="85">
        <f>$C$23+$D$23+$E$23</f>
        <v>0</v>
      </c>
      <c r="H31" s="86">
        <f>G31*F31</f>
        <v>0</v>
      </c>
    </row>
    <row r="32" spans="1:13" ht="17.25" thickBot="1" x14ac:dyDescent="0.3">
      <c r="A32" s="87" t="s">
        <v>54</v>
      </c>
      <c r="B32" s="88" t="s">
        <v>55</v>
      </c>
      <c r="C32" s="89">
        <f t="shared" si="8"/>
        <v>0</v>
      </c>
      <c r="D32" s="90">
        <f>C32*13.21</f>
        <v>0</v>
      </c>
      <c r="E32" s="91" t="s">
        <v>56</v>
      </c>
      <c r="F32" s="92">
        <v>0.1</v>
      </c>
      <c r="G32" s="85">
        <f t="shared" ref="G32:G37" si="9">$C$23+$D$23+$E$23</f>
        <v>0</v>
      </c>
      <c r="H32" s="93">
        <f>G32*F32</f>
        <v>0</v>
      </c>
      <c r="J32" s="76" t="s">
        <v>57</v>
      </c>
      <c r="K32" s="77"/>
      <c r="L32" s="77"/>
      <c r="M32" s="77"/>
    </row>
    <row r="33" spans="1:13" ht="15.75" thickBot="1" x14ac:dyDescent="0.3">
      <c r="A33" s="79" t="s">
        <v>58</v>
      </c>
      <c r="B33" s="92">
        <v>6.63</v>
      </c>
      <c r="C33" s="81">
        <f>$C$23+$D$23+$E$23</f>
        <v>0</v>
      </c>
      <c r="D33" s="94">
        <f>C33*B33</f>
        <v>0</v>
      </c>
      <c r="E33" s="79" t="s">
        <v>59</v>
      </c>
      <c r="F33" s="92">
        <v>1.5</v>
      </c>
      <c r="G33" s="85">
        <f t="shared" si="9"/>
        <v>0</v>
      </c>
      <c r="H33" s="95">
        <f>G33*F33</f>
        <v>0</v>
      </c>
      <c r="J33" s="76" t="s">
        <v>60</v>
      </c>
      <c r="K33" s="77"/>
      <c r="L33" s="78"/>
      <c r="M33" s="78"/>
    </row>
    <row r="34" spans="1:13" ht="21.75" thickBot="1" x14ac:dyDescent="0.3">
      <c r="A34" s="79" t="s">
        <v>61</v>
      </c>
      <c r="B34" s="92">
        <v>0.17</v>
      </c>
      <c r="C34" s="81">
        <f t="shared" ref="C34:C37" si="10">$C$23+$D$23+$E$23</f>
        <v>0</v>
      </c>
      <c r="D34" s="94">
        <f>C34*B34</f>
        <v>0</v>
      </c>
      <c r="E34" s="79" t="s">
        <v>62</v>
      </c>
      <c r="F34" s="92">
        <v>0.08</v>
      </c>
      <c r="G34" s="85">
        <f t="shared" si="9"/>
        <v>0</v>
      </c>
      <c r="H34" s="95">
        <f>G34*F34</f>
        <v>0</v>
      </c>
      <c r="J34" s="96"/>
      <c r="L34" s="97"/>
      <c r="M34" s="97"/>
    </row>
    <row r="35" spans="1:13" ht="24.75" thickBot="1" x14ac:dyDescent="0.3">
      <c r="A35" s="79" t="s">
        <v>63</v>
      </c>
      <c r="B35" s="92">
        <v>12.06</v>
      </c>
      <c r="C35" s="81">
        <f>H23+I23+J23</f>
        <v>0</v>
      </c>
      <c r="D35" s="98">
        <f>H27+I27+J27</f>
        <v>0</v>
      </c>
      <c r="E35" s="79" t="s">
        <v>64</v>
      </c>
      <c r="F35" s="99" t="s">
        <v>65</v>
      </c>
      <c r="G35" s="100">
        <f>SUM(H10:H18)</f>
        <v>0</v>
      </c>
      <c r="H35" s="95">
        <f>G35*0.04</f>
        <v>0</v>
      </c>
    </row>
    <row r="36" spans="1:13" ht="15.75" thickBot="1" x14ac:dyDescent="0.3">
      <c r="A36" s="79" t="s">
        <v>66</v>
      </c>
      <c r="B36" s="92">
        <v>1.8</v>
      </c>
      <c r="C36" s="81">
        <f t="shared" si="10"/>
        <v>0</v>
      </c>
      <c r="D36" s="101">
        <f>C36*B36</f>
        <v>0</v>
      </c>
      <c r="E36" s="102" t="s">
        <v>67</v>
      </c>
      <c r="F36" s="103">
        <v>0.3</v>
      </c>
      <c r="G36" s="85">
        <f t="shared" si="9"/>
        <v>0</v>
      </c>
      <c r="H36" s="95">
        <f>G36*F36</f>
        <v>0</v>
      </c>
      <c r="J36" s="104"/>
      <c r="L36" s="97"/>
      <c r="M36" s="97"/>
    </row>
    <row r="37" spans="1:13" ht="21.75" thickBot="1" x14ac:dyDescent="0.3">
      <c r="A37" s="79" t="s">
        <v>68</v>
      </c>
      <c r="B37" s="92">
        <v>0.28999999999999998</v>
      </c>
      <c r="C37" s="81">
        <f t="shared" si="10"/>
        <v>0</v>
      </c>
      <c r="D37" s="101">
        <f>C37*B37</f>
        <v>0</v>
      </c>
      <c r="E37" s="105" t="s">
        <v>69</v>
      </c>
      <c r="F37" s="106">
        <v>0.15</v>
      </c>
      <c r="G37" s="85">
        <f t="shared" si="9"/>
        <v>0</v>
      </c>
      <c r="H37" s="107">
        <f>G37*F37</f>
        <v>0</v>
      </c>
      <c r="L37" s="97"/>
      <c r="M37" s="97"/>
    </row>
    <row r="38" spans="1:13" ht="15.75" thickBot="1" x14ac:dyDescent="0.3">
      <c r="A38" s="130" t="s">
        <v>70</v>
      </c>
      <c r="B38" s="131"/>
      <c r="C38" s="131"/>
      <c r="D38" s="132"/>
      <c r="E38" s="108"/>
      <c r="F38" s="109" t="s">
        <v>71</v>
      </c>
      <c r="G38" s="110"/>
      <c r="H38" s="111">
        <f>H37+H36+H35+H34+H33+H32+H31+D31+D32+D33+D34+D35+D36+D37</f>
        <v>0</v>
      </c>
    </row>
    <row r="40" spans="1:13" x14ac:dyDescent="0.25">
      <c r="B40" s="119" t="s">
        <v>75</v>
      </c>
      <c r="C40" s="120"/>
      <c r="D40" s="120"/>
      <c r="E40" s="120"/>
      <c r="F40" s="186">
        <f>SUM(D36+D37+H31+H32+H33+H34+H35+H36+H37)</f>
        <v>0</v>
      </c>
    </row>
    <row r="41" spans="1:13" x14ac:dyDescent="0.25">
      <c r="B41" s="119" t="s">
        <v>76</v>
      </c>
      <c r="C41" s="120"/>
      <c r="D41" s="120"/>
      <c r="E41" s="120"/>
      <c r="F41" s="186">
        <f>C27+D27+E27</f>
        <v>0</v>
      </c>
      <c r="G41" s="121">
        <f>SUM(F40+F41)</f>
        <v>0</v>
      </c>
      <c r="H41" s="120" t="s">
        <v>77</v>
      </c>
    </row>
    <row r="42" spans="1:13" x14ac:dyDescent="0.25">
      <c r="B42" s="122" t="s">
        <v>72</v>
      </c>
      <c r="C42" s="123"/>
      <c r="D42" s="123"/>
      <c r="E42" s="123"/>
      <c r="F42" s="112">
        <f>SUM(D33+D34+D35)</f>
        <v>0</v>
      </c>
    </row>
    <row r="43" spans="1:13" x14ac:dyDescent="0.25">
      <c r="B43" s="124" t="s">
        <v>73</v>
      </c>
      <c r="C43" s="125"/>
      <c r="D43" s="125"/>
      <c r="E43" s="125"/>
      <c r="F43" s="113">
        <f>C32*13.21</f>
        <v>0</v>
      </c>
      <c r="L43"/>
      <c r="M43"/>
    </row>
    <row r="44" spans="1:13" x14ac:dyDescent="0.25">
      <c r="L44"/>
      <c r="M44"/>
    </row>
    <row r="45" spans="1:13" x14ac:dyDescent="0.25">
      <c r="D45" s="114"/>
      <c r="G45" s="115"/>
      <c r="H45" s="116"/>
      <c r="I45" s="117"/>
      <c r="K45" s="118"/>
      <c r="L45" s="118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</sheetData>
  <mergeCells count="51">
    <mergeCell ref="C6:F6"/>
    <mergeCell ref="J6:K6"/>
    <mergeCell ref="A7:A9"/>
    <mergeCell ref="B7:B9"/>
    <mergeCell ref="C7:C9"/>
    <mergeCell ref="D7:D9"/>
    <mergeCell ref="E7:E9"/>
    <mergeCell ref="I7:I9"/>
    <mergeCell ref="I20:I21"/>
    <mergeCell ref="J20:J21"/>
    <mergeCell ref="K20:M20"/>
    <mergeCell ref="K21:M21"/>
    <mergeCell ref="B23:B24"/>
    <mergeCell ref="C23:C24"/>
    <mergeCell ref="D23:D24"/>
    <mergeCell ref="E23:E24"/>
    <mergeCell ref="F23:F24"/>
    <mergeCell ref="G23:G24"/>
    <mergeCell ref="B20:B21"/>
    <mergeCell ref="C20:C21"/>
    <mergeCell ref="D20:D21"/>
    <mergeCell ref="E20:E21"/>
    <mergeCell ref="G20:G21"/>
    <mergeCell ref="H20:H21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J27:J28"/>
    <mergeCell ref="K27:K28"/>
    <mergeCell ref="G25:G26"/>
    <mergeCell ref="H25:H26"/>
    <mergeCell ref="I25:I26"/>
    <mergeCell ref="J25:J26"/>
    <mergeCell ref="K25:K26"/>
    <mergeCell ref="A38:D38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</mergeCells>
  <pageMargins left="0.7" right="0.7" top="0.5" bottom="0.5" header="0.3" footer="0.3"/>
  <pageSetup scale="7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8</xdr:col>
                <xdr:colOff>133350</xdr:colOff>
                <xdr:row>33</xdr:row>
                <xdr:rowOff>142875</xdr:rowOff>
              </from>
              <to>
                <xdr:col>12</xdr:col>
                <xdr:colOff>504825</xdr:colOff>
                <xdr:row>41</xdr:row>
                <xdr:rowOff>171450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2ECD-C0DD-4382-95E8-0A758B07DB45}">
  <dimension ref="A1:M42"/>
  <sheetViews>
    <sheetView topLeftCell="A13" workbookViewId="0">
      <selection activeCell="F39" sqref="F39:F40"/>
    </sheetView>
  </sheetViews>
  <sheetFormatPr defaultRowHeight="15" x14ac:dyDescent="0.25"/>
  <cols>
    <col min="1" max="2" width="20.7109375" customWidth="1"/>
    <col min="6" max="6" width="13.5703125" customWidth="1"/>
    <col min="8" max="8" width="9.7109375" customWidth="1"/>
  </cols>
  <sheetData>
    <row r="1" spans="1:13" ht="28.5" thickBot="1" x14ac:dyDescent="0.4">
      <c r="A1" s="1" t="s">
        <v>0</v>
      </c>
      <c r="B1" s="2"/>
      <c r="C1" s="3"/>
      <c r="D1" s="4"/>
      <c r="E1" s="5" t="s">
        <v>1</v>
      </c>
      <c r="F1" s="6"/>
      <c r="H1" s="7" t="s">
        <v>78</v>
      </c>
      <c r="I1" s="8"/>
      <c r="J1" s="8"/>
      <c r="K1" s="9"/>
      <c r="L1" s="9"/>
      <c r="M1" s="10"/>
    </row>
    <row r="2" spans="1:13" ht="21" thickBot="1" x14ac:dyDescent="0.35">
      <c r="A2" s="11" t="s">
        <v>3</v>
      </c>
      <c r="B2" s="12"/>
      <c r="C2" s="13"/>
      <c r="H2" s="14" t="s">
        <v>4</v>
      </c>
      <c r="I2" s="15"/>
      <c r="J2" s="15"/>
      <c r="K2" s="16"/>
      <c r="L2" s="16"/>
      <c r="M2" s="16"/>
    </row>
    <row r="3" spans="1:13" ht="21" thickBot="1" x14ac:dyDescent="0.35">
      <c r="A3" s="17"/>
      <c r="B3" s="18"/>
      <c r="C3" s="19"/>
      <c r="D3" s="20"/>
      <c r="E3" s="21" t="s">
        <v>5</v>
      </c>
      <c r="F3" s="22"/>
      <c r="H3" s="23" t="s">
        <v>6</v>
      </c>
      <c r="I3" s="23"/>
      <c r="J3" s="23"/>
      <c r="K3" s="23"/>
      <c r="L3" s="24"/>
      <c r="M3" s="10"/>
    </row>
    <row r="4" spans="1:13" ht="16.5" thickBot="1" x14ac:dyDescent="0.3">
      <c r="A4" s="1" t="s">
        <v>7</v>
      </c>
      <c r="B4" s="25"/>
      <c r="C4" s="3"/>
      <c r="H4" s="23" t="s">
        <v>8</v>
      </c>
      <c r="I4" s="23"/>
      <c r="J4" s="23"/>
      <c r="L4" s="26" t="s">
        <v>9</v>
      </c>
      <c r="M4" s="10"/>
    </row>
    <row r="5" spans="1:13" ht="16.5" thickBot="1" x14ac:dyDescent="0.3">
      <c r="A5" s="27"/>
      <c r="B5" s="28"/>
      <c r="C5" s="174" t="s">
        <v>10</v>
      </c>
      <c r="D5" s="175"/>
      <c r="E5" s="175"/>
      <c r="F5" s="176"/>
      <c r="G5" s="30" t="s">
        <v>11</v>
      </c>
      <c r="H5" s="31"/>
      <c r="I5" s="29" t="s">
        <v>12</v>
      </c>
      <c r="J5" s="177" t="s">
        <v>13</v>
      </c>
      <c r="K5" s="177"/>
      <c r="L5" s="32"/>
      <c r="M5" s="126"/>
    </row>
    <row r="6" spans="1:13" ht="22.5" x14ac:dyDescent="0.25">
      <c r="A6" s="178" t="s">
        <v>14</v>
      </c>
      <c r="B6" s="180" t="s">
        <v>15</v>
      </c>
      <c r="C6" s="182" t="s">
        <v>16</v>
      </c>
      <c r="D6" s="182" t="s">
        <v>17</v>
      </c>
      <c r="E6" s="182" t="s">
        <v>18</v>
      </c>
      <c r="F6" s="33" t="s">
        <v>19</v>
      </c>
      <c r="G6" s="34" t="s">
        <v>20</v>
      </c>
      <c r="H6" s="34" t="s">
        <v>21</v>
      </c>
      <c r="I6" s="184" t="s">
        <v>22</v>
      </c>
      <c r="J6" s="36" t="s">
        <v>23</v>
      </c>
      <c r="K6" s="35" t="s">
        <v>24</v>
      </c>
      <c r="L6" s="36" t="s">
        <v>25</v>
      </c>
      <c r="M6" s="36" t="s">
        <v>26</v>
      </c>
    </row>
    <row r="7" spans="1:13" x14ac:dyDescent="0.25">
      <c r="A7" s="179"/>
      <c r="B7" s="181"/>
      <c r="C7" s="183"/>
      <c r="D7" s="183"/>
      <c r="E7" s="183"/>
      <c r="F7" s="37" t="s">
        <v>27</v>
      </c>
      <c r="G7" s="38" t="s">
        <v>28</v>
      </c>
      <c r="H7" s="38" t="s">
        <v>29</v>
      </c>
      <c r="I7" s="185"/>
      <c r="J7" s="40" t="s">
        <v>30</v>
      </c>
      <c r="K7" s="39" t="s">
        <v>31</v>
      </c>
      <c r="L7" s="40" t="s">
        <v>32</v>
      </c>
      <c r="M7" s="40" t="s">
        <v>33</v>
      </c>
    </row>
    <row r="8" spans="1:13" x14ac:dyDescent="0.25">
      <c r="A8" s="179"/>
      <c r="B8" s="181"/>
      <c r="C8" s="183"/>
      <c r="D8" s="183"/>
      <c r="E8" s="183"/>
      <c r="F8" s="41"/>
      <c r="G8" s="38"/>
      <c r="H8" s="38"/>
      <c r="I8" s="185"/>
      <c r="J8" s="40" t="s">
        <v>34</v>
      </c>
      <c r="K8" s="42"/>
      <c r="L8" s="40" t="s">
        <v>35</v>
      </c>
      <c r="M8" s="40" t="s">
        <v>36</v>
      </c>
    </row>
    <row r="9" spans="1:13" ht="15.75" x14ac:dyDescent="0.25">
      <c r="A9" s="43"/>
      <c r="B9" s="44"/>
      <c r="C9" s="45"/>
      <c r="D9" s="46"/>
      <c r="E9" s="46"/>
      <c r="F9" s="45">
        <f t="shared" ref="F9:F17" si="0">SUM(C9:E9)</f>
        <v>0</v>
      </c>
      <c r="G9" s="47"/>
      <c r="H9" s="48">
        <f>C9*G9+D9*1.5*G9+E9*2*G9</f>
        <v>0</v>
      </c>
      <c r="I9" s="49">
        <f t="shared" ref="I9:I17" si="1">H9*0.04</f>
        <v>0</v>
      </c>
      <c r="J9" s="50">
        <f t="shared" ref="J9:J17" si="2">F9*1.5</f>
        <v>0</v>
      </c>
      <c r="K9" s="50">
        <f t="shared" ref="K9:K17" si="3">F9*0.08</f>
        <v>0</v>
      </c>
      <c r="L9" s="50">
        <f t="shared" ref="L9:L17" si="4">F9*0.3</f>
        <v>0</v>
      </c>
      <c r="M9" s="50">
        <f t="shared" ref="M9:M17" si="5">F9*0.15</f>
        <v>0</v>
      </c>
    </row>
    <row r="10" spans="1:13" ht="15.75" x14ac:dyDescent="0.25">
      <c r="A10" s="43"/>
      <c r="B10" s="44"/>
      <c r="C10" s="45"/>
      <c r="D10" s="45"/>
      <c r="E10" s="45"/>
      <c r="F10" s="45">
        <f t="shared" si="0"/>
        <v>0</v>
      </c>
      <c r="G10" s="47"/>
      <c r="H10" s="48">
        <f t="shared" ref="H10:H17" si="6">C10*G10+D10*1.5*G10+E10*2*G10</f>
        <v>0</v>
      </c>
      <c r="I10" s="49">
        <f t="shared" si="1"/>
        <v>0</v>
      </c>
      <c r="J10" s="50">
        <f t="shared" si="2"/>
        <v>0</v>
      </c>
      <c r="K10" s="50">
        <f t="shared" si="3"/>
        <v>0</v>
      </c>
      <c r="L10" s="50">
        <f t="shared" si="4"/>
        <v>0</v>
      </c>
      <c r="M10" s="50">
        <f t="shared" si="5"/>
        <v>0</v>
      </c>
    </row>
    <row r="11" spans="1:13" ht="15.75" x14ac:dyDescent="0.25">
      <c r="A11" s="43"/>
      <c r="B11" s="44"/>
      <c r="C11" s="45"/>
      <c r="D11" s="45"/>
      <c r="E11" s="45"/>
      <c r="F11" s="45">
        <f t="shared" si="0"/>
        <v>0</v>
      </c>
      <c r="G11" s="47"/>
      <c r="H11" s="48">
        <f t="shared" si="6"/>
        <v>0</v>
      </c>
      <c r="I11" s="49">
        <f t="shared" si="1"/>
        <v>0</v>
      </c>
      <c r="J11" s="50">
        <f t="shared" si="2"/>
        <v>0</v>
      </c>
      <c r="K11" s="50">
        <f t="shared" si="3"/>
        <v>0</v>
      </c>
      <c r="L11" s="50">
        <f t="shared" si="4"/>
        <v>0</v>
      </c>
      <c r="M11" s="50">
        <f t="shared" si="5"/>
        <v>0</v>
      </c>
    </row>
    <row r="12" spans="1:13" ht="15.75" x14ac:dyDescent="0.25">
      <c r="A12" s="43"/>
      <c r="B12" s="44"/>
      <c r="C12" s="45"/>
      <c r="D12" s="45"/>
      <c r="E12" s="45"/>
      <c r="F12" s="45">
        <f t="shared" si="0"/>
        <v>0</v>
      </c>
      <c r="G12" s="47"/>
      <c r="H12" s="48">
        <f t="shared" si="6"/>
        <v>0</v>
      </c>
      <c r="I12" s="49">
        <f t="shared" si="1"/>
        <v>0</v>
      </c>
      <c r="J12" s="50">
        <f t="shared" si="2"/>
        <v>0</v>
      </c>
      <c r="K12" s="50">
        <f t="shared" si="3"/>
        <v>0</v>
      </c>
      <c r="L12" s="50">
        <f t="shared" si="4"/>
        <v>0</v>
      </c>
      <c r="M12" s="50">
        <f t="shared" si="5"/>
        <v>0</v>
      </c>
    </row>
    <row r="13" spans="1:13" ht="15.75" x14ac:dyDescent="0.25">
      <c r="A13" s="43"/>
      <c r="B13" s="44"/>
      <c r="C13" s="45"/>
      <c r="D13" s="45"/>
      <c r="E13" s="45"/>
      <c r="F13" s="45">
        <f t="shared" si="0"/>
        <v>0</v>
      </c>
      <c r="G13" s="47"/>
      <c r="H13" s="48">
        <f t="shared" si="6"/>
        <v>0</v>
      </c>
      <c r="I13" s="49">
        <f t="shared" si="1"/>
        <v>0</v>
      </c>
      <c r="J13" s="50">
        <f t="shared" si="2"/>
        <v>0</v>
      </c>
      <c r="K13" s="50">
        <f t="shared" si="3"/>
        <v>0</v>
      </c>
      <c r="L13" s="50">
        <f t="shared" si="4"/>
        <v>0</v>
      </c>
      <c r="M13" s="50">
        <f t="shared" si="5"/>
        <v>0</v>
      </c>
    </row>
    <row r="14" spans="1:13" ht="15.75" x14ac:dyDescent="0.25">
      <c r="A14" s="43"/>
      <c r="B14" s="44"/>
      <c r="C14" s="45"/>
      <c r="D14" s="45"/>
      <c r="E14" s="45"/>
      <c r="F14" s="45">
        <f t="shared" si="0"/>
        <v>0</v>
      </c>
      <c r="G14" s="47"/>
      <c r="H14" s="48">
        <f t="shared" si="6"/>
        <v>0</v>
      </c>
      <c r="I14" s="49">
        <f t="shared" si="1"/>
        <v>0</v>
      </c>
      <c r="J14" s="50">
        <f t="shared" si="2"/>
        <v>0</v>
      </c>
      <c r="K14" s="50">
        <f t="shared" si="3"/>
        <v>0</v>
      </c>
      <c r="L14" s="50">
        <f t="shared" si="4"/>
        <v>0</v>
      </c>
      <c r="M14" s="50">
        <f t="shared" si="5"/>
        <v>0</v>
      </c>
    </row>
    <row r="15" spans="1:13" ht="15.75" x14ac:dyDescent="0.25">
      <c r="A15" s="43"/>
      <c r="B15" s="44"/>
      <c r="C15" s="45"/>
      <c r="D15" s="45"/>
      <c r="E15" s="45"/>
      <c r="F15" s="45">
        <f t="shared" si="0"/>
        <v>0</v>
      </c>
      <c r="G15" s="47"/>
      <c r="H15" s="48">
        <f t="shared" si="6"/>
        <v>0</v>
      </c>
      <c r="I15" s="49">
        <f t="shared" si="1"/>
        <v>0</v>
      </c>
      <c r="J15" s="50">
        <f t="shared" si="2"/>
        <v>0</v>
      </c>
      <c r="K15" s="50">
        <f t="shared" si="3"/>
        <v>0</v>
      </c>
      <c r="L15" s="50">
        <f t="shared" si="4"/>
        <v>0</v>
      </c>
      <c r="M15" s="50">
        <f t="shared" si="5"/>
        <v>0</v>
      </c>
    </row>
    <row r="16" spans="1:13" ht="15.75" x14ac:dyDescent="0.25">
      <c r="A16" s="43"/>
      <c r="B16" s="44"/>
      <c r="C16" s="45"/>
      <c r="D16" s="45"/>
      <c r="E16" s="45"/>
      <c r="F16" s="45">
        <f t="shared" si="0"/>
        <v>0</v>
      </c>
      <c r="G16" s="47"/>
      <c r="H16" s="48">
        <f t="shared" si="6"/>
        <v>0</v>
      </c>
      <c r="I16" s="49">
        <f t="shared" si="1"/>
        <v>0</v>
      </c>
      <c r="J16" s="50">
        <f t="shared" si="2"/>
        <v>0</v>
      </c>
      <c r="K16" s="50">
        <f t="shared" si="3"/>
        <v>0</v>
      </c>
      <c r="L16" s="50">
        <f t="shared" si="4"/>
        <v>0</v>
      </c>
      <c r="M16" s="50">
        <f t="shared" si="5"/>
        <v>0</v>
      </c>
    </row>
    <row r="17" spans="1:13" ht="15.75" x14ac:dyDescent="0.25">
      <c r="A17" s="43"/>
      <c r="B17" s="44"/>
      <c r="C17" s="45"/>
      <c r="D17" s="45"/>
      <c r="E17" s="45"/>
      <c r="F17" s="45">
        <f t="shared" si="0"/>
        <v>0</v>
      </c>
      <c r="G17" s="47"/>
      <c r="H17" s="48">
        <f t="shared" si="6"/>
        <v>0</v>
      </c>
      <c r="I17" s="49">
        <f t="shared" si="1"/>
        <v>0</v>
      </c>
      <c r="J17" s="50">
        <f t="shared" si="2"/>
        <v>0</v>
      </c>
      <c r="K17" s="50">
        <f t="shared" si="3"/>
        <v>0</v>
      </c>
      <c r="L17" s="50">
        <f t="shared" si="4"/>
        <v>0</v>
      </c>
      <c r="M17" s="50">
        <f t="shared" si="5"/>
        <v>0</v>
      </c>
    </row>
    <row r="18" spans="1:13" ht="16.5" thickBot="1" x14ac:dyDescent="0.3">
      <c r="A18" s="23" t="s">
        <v>79</v>
      </c>
      <c r="F18" s="51"/>
      <c r="G18" s="52" t="s">
        <v>37</v>
      </c>
      <c r="H18" s="53"/>
      <c r="I18" s="53"/>
      <c r="J18" s="53"/>
      <c r="K18" s="53"/>
      <c r="L18" s="129"/>
      <c r="M18" s="10"/>
    </row>
    <row r="19" spans="1:13" ht="21" customHeight="1" x14ac:dyDescent="0.25">
      <c r="A19" s="55" t="s">
        <v>38</v>
      </c>
      <c r="B19" s="171" t="s">
        <v>39</v>
      </c>
      <c r="C19" s="162">
        <f>SUM(C9:C17)</f>
        <v>0</v>
      </c>
      <c r="D19" s="162">
        <f t="shared" ref="D19:E19" si="7">SUM(D9:D17)</f>
        <v>0</v>
      </c>
      <c r="E19" s="162">
        <f t="shared" si="7"/>
        <v>0</v>
      </c>
      <c r="F19" s="51"/>
      <c r="G19" s="134" t="s">
        <v>39</v>
      </c>
      <c r="H19" s="172">
        <f>SUM(C9:C17)</f>
        <v>0</v>
      </c>
      <c r="I19" s="162">
        <f>SUM(D9:D17)</f>
        <v>0</v>
      </c>
      <c r="J19" s="164">
        <f>SUM(E9:E17)</f>
        <v>0</v>
      </c>
      <c r="K19" s="166"/>
      <c r="L19" s="167"/>
      <c r="M19" s="167"/>
    </row>
    <row r="20" spans="1:13" ht="15.75" customHeight="1" thickBot="1" x14ac:dyDescent="0.3">
      <c r="A20" s="56" t="s">
        <v>40</v>
      </c>
      <c r="B20" s="143"/>
      <c r="C20" s="163"/>
      <c r="D20" s="163"/>
      <c r="E20" s="163"/>
      <c r="F20" s="51"/>
      <c r="G20" s="135"/>
      <c r="H20" s="173"/>
      <c r="I20" s="163"/>
      <c r="J20" s="165"/>
      <c r="K20" s="166"/>
      <c r="L20" s="167"/>
      <c r="M20" s="167"/>
    </row>
    <row r="21" spans="1:13" ht="35.25" customHeight="1" x14ac:dyDescent="0.25">
      <c r="A21" s="56" t="s">
        <v>83</v>
      </c>
      <c r="B21" s="57" t="s">
        <v>42</v>
      </c>
      <c r="C21" s="58"/>
      <c r="D21" s="58"/>
      <c r="E21" s="59"/>
      <c r="F21" s="60"/>
      <c r="G21" s="61" t="s">
        <v>43</v>
      </c>
      <c r="H21" s="58"/>
      <c r="I21" s="58"/>
      <c r="J21" s="62"/>
      <c r="K21" s="63"/>
      <c r="L21" s="63"/>
      <c r="M21" s="63"/>
    </row>
    <row r="22" spans="1:13" x14ac:dyDescent="0.25">
      <c r="A22" s="56"/>
      <c r="B22" s="142" t="s">
        <v>44</v>
      </c>
      <c r="C22" s="155">
        <f>SUM(C19:C21)</f>
        <v>0</v>
      </c>
      <c r="D22" s="168">
        <f>SUM(D19:D21)</f>
        <v>0</v>
      </c>
      <c r="E22" s="168">
        <f>SUM(E19:E21)</f>
        <v>0</v>
      </c>
      <c r="F22" s="170"/>
      <c r="G22" s="151" t="s">
        <v>44</v>
      </c>
      <c r="H22" s="155">
        <f>SUM(H19:H21)</f>
        <v>0</v>
      </c>
      <c r="I22" s="155">
        <f>SUM(I19:I21)</f>
        <v>0</v>
      </c>
      <c r="J22" s="155">
        <f>SUM(J19:J21)</f>
        <v>0</v>
      </c>
      <c r="K22" s="156"/>
      <c r="L22" s="64"/>
      <c r="M22" s="64"/>
    </row>
    <row r="23" spans="1:13" ht="8.25" customHeight="1" x14ac:dyDescent="0.25">
      <c r="A23" s="65"/>
      <c r="B23" s="142"/>
      <c r="C23" s="155"/>
      <c r="D23" s="169"/>
      <c r="E23" s="169"/>
      <c r="F23" s="170"/>
      <c r="G23" s="151"/>
      <c r="H23" s="155"/>
      <c r="I23" s="155"/>
      <c r="J23" s="155"/>
      <c r="K23" s="156"/>
      <c r="L23" s="64"/>
      <c r="M23" s="64"/>
    </row>
    <row r="24" spans="1:13" x14ac:dyDescent="0.25">
      <c r="A24" s="140"/>
      <c r="B24" s="142" t="s">
        <v>45</v>
      </c>
      <c r="C24" s="153">
        <v>14.93</v>
      </c>
      <c r="D24" s="157">
        <v>14.93</v>
      </c>
      <c r="E24" s="159">
        <v>14.93</v>
      </c>
      <c r="F24" s="161"/>
      <c r="G24" s="151" t="s">
        <v>45</v>
      </c>
      <c r="H24" s="153">
        <v>7.06</v>
      </c>
      <c r="I24" s="153">
        <v>10.59</v>
      </c>
      <c r="J24" s="153">
        <v>14.12</v>
      </c>
      <c r="K24" s="154"/>
      <c r="L24" s="64"/>
      <c r="M24" s="64"/>
    </row>
    <row r="25" spans="1:13" ht="19.5" customHeight="1" thickBot="1" x14ac:dyDescent="0.3">
      <c r="A25" s="140"/>
      <c r="B25" s="142"/>
      <c r="C25" s="153"/>
      <c r="D25" s="158"/>
      <c r="E25" s="160"/>
      <c r="F25" s="161"/>
      <c r="G25" s="152"/>
      <c r="H25" s="153"/>
      <c r="I25" s="153"/>
      <c r="J25" s="153"/>
      <c r="K25" s="154"/>
      <c r="L25" s="64"/>
      <c r="M25" s="64"/>
    </row>
    <row r="26" spans="1:13" x14ac:dyDescent="0.25">
      <c r="A26" s="140" t="s">
        <v>46</v>
      </c>
      <c r="B26" s="142" t="s">
        <v>47</v>
      </c>
      <c r="C26" s="144">
        <f>C24*C22</f>
        <v>0</v>
      </c>
      <c r="D26" s="146">
        <f>D24*D22</f>
        <v>0</v>
      </c>
      <c r="E26" s="148">
        <f>E24*E22</f>
        <v>0</v>
      </c>
      <c r="F26" s="133"/>
      <c r="G26" s="134" t="s">
        <v>47</v>
      </c>
      <c r="H26" s="136">
        <f>H24*H22</f>
        <v>0</v>
      </c>
      <c r="I26" s="138">
        <f>I24*I22</f>
        <v>0</v>
      </c>
      <c r="J26" s="138">
        <f>J24*J22</f>
        <v>0</v>
      </c>
      <c r="K26" s="150"/>
      <c r="L26" s="64"/>
      <c r="M26" s="64"/>
    </row>
    <row r="27" spans="1:13" ht="15.75" thickBot="1" x14ac:dyDescent="0.3">
      <c r="A27" s="141"/>
      <c r="B27" s="143"/>
      <c r="C27" s="145"/>
      <c r="D27" s="147"/>
      <c r="E27" s="149"/>
      <c r="F27" s="133"/>
      <c r="G27" s="135"/>
      <c r="H27" s="137"/>
      <c r="I27" s="139"/>
      <c r="J27" s="139"/>
      <c r="K27" s="150"/>
      <c r="L27" s="64"/>
      <c r="M27" s="64"/>
    </row>
    <row r="28" spans="1:13" ht="15.75" thickBot="1" x14ac:dyDescent="0.3">
      <c r="A28" s="67" t="s">
        <v>48</v>
      </c>
      <c r="B28" s="68"/>
      <c r="C28" s="69"/>
      <c r="D28" s="70"/>
      <c r="E28" s="71"/>
      <c r="F28" s="66"/>
      <c r="G28" s="72"/>
      <c r="H28" s="69"/>
      <c r="I28" s="71"/>
      <c r="J28" s="71"/>
      <c r="K28" s="73"/>
      <c r="L28" s="64"/>
      <c r="M28" s="64"/>
    </row>
    <row r="29" spans="1:13" ht="21.75" thickBot="1" x14ac:dyDescent="0.3">
      <c r="A29" s="74" t="s">
        <v>44</v>
      </c>
      <c r="B29" s="75" t="s">
        <v>28</v>
      </c>
      <c r="C29" s="75" t="s">
        <v>27</v>
      </c>
      <c r="D29" s="75" t="s">
        <v>49</v>
      </c>
      <c r="E29" s="74" t="s">
        <v>44</v>
      </c>
      <c r="F29" s="74" t="s">
        <v>28</v>
      </c>
      <c r="G29" s="74" t="s">
        <v>27</v>
      </c>
      <c r="H29" s="74" t="s">
        <v>49</v>
      </c>
      <c r="J29" s="76" t="s">
        <v>50</v>
      </c>
      <c r="K29" s="77"/>
      <c r="L29" s="77"/>
      <c r="M29" s="78"/>
    </row>
    <row r="30" spans="1:13" ht="24.75" customHeight="1" thickBot="1" x14ac:dyDescent="0.3">
      <c r="A30" s="79" t="s">
        <v>51</v>
      </c>
      <c r="B30" s="80" t="s">
        <v>52</v>
      </c>
      <c r="C30" s="81">
        <f t="shared" ref="C30:C31" si="8">$C$22+$D$22+$E$22</f>
        <v>0</v>
      </c>
      <c r="D30" s="82">
        <f>C26+D26+E26</f>
        <v>0</v>
      </c>
      <c r="E30" s="83" t="s">
        <v>53</v>
      </c>
      <c r="F30" s="84">
        <v>0.05</v>
      </c>
      <c r="G30" s="85">
        <f>$C$22+$D$22+$E$22</f>
        <v>0</v>
      </c>
      <c r="H30" s="86">
        <f>G30*F30</f>
        <v>0</v>
      </c>
      <c r="L30" s="10"/>
      <c r="M30" s="10"/>
    </row>
    <row r="31" spans="1:13" ht="23.25" customHeight="1" thickBot="1" x14ac:dyDescent="0.3">
      <c r="A31" s="87" t="s">
        <v>54</v>
      </c>
      <c r="B31" s="88" t="s">
        <v>55</v>
      </c>
      <c r="C31" s="89">
        <f t="shared" si="8"/>
        <v>0</v>
      </c>
      <c r="D31" s="90">
        <f>C31*13.21</f>
        <v>0</v>
      </c>
      <c r="E31" s="91" t="s">
        <v>56</v>
      </c>
      <c r="F31" s="92">
        <v>0.1</v>
      </c>
      <c r="G31" s="85">
        <f t="shared" ref="G31:G36" si="9">$C$22+$D$22+$E$22</f>
        <v>0</v>
      </c>
      <c r="H31" s="93">
        <f>G31*F31</f>
        <v>0</v>
      </c>
      <c r="J31" s="76" t="s">
        <v>57</v>
      </c>
      <c r="K31" s="77"/>
      <c r="L31" s="77"/>
      <c r="M31" s="77"/>
    </row>
    <row r="32" spans="1:13" ht="25.5" customHeight="1" thickBot="1" x14ac:dyDescent="0.3">
      <c r="A32" s="79" t="s">
        <v>58</v>
      </c>
      <c r="B32" s="92">
        <v>6.63</v>
      </c>
      <c r="C32" s="81">
        <f>$C$22+$D$22+$E$22</f>
        <v>0</v>
      </c>
      <c r="D32" s="94">
        <f>C32*B32</f>
        <v>0</v>
      </c>
      <c r="E32" s="79" t="s">
        <v>59</v>
      </c>
      <c r="F32" s="92">
        <v>1.5</v>
      </c>
      <c r="G32" s="85">
        <f t="shared" si="9"/>
        <v>0</v>
      </c>
      <c r="H32" s="95">
        <f>G32*F32</f>
        <v>0</v>
      </c>
      <c r="J32" s="76" t="s">
        <v>60</v>
      </c>
      <c r="K32" s="77"/>
      <c r="L32" s="78"/>
      <c r="M32" s="78"/>
    </row>
    <row r="33" spans="1:13" ht="21" customHeight="1" thickBot="1" x14ac:dyDescent="0.3">
      <c r="A33" s="79" t="s">
        <v>61</v>
      </c>
      <c r="B33" s="92" t="s">
        <v>80</v>
      </c>
      <c r="C33" s="127"/>
      <c r="D33" s="128"/>
      <c r="E33" s="79" t="s">
        <v>62</v>
      </c>
      <c r="F33" s="92">
        <v>0.08</v>
      </c>
      <c r="G33" s="85">
        <f t="shared" si="9"/>
        <v>0</v>
      </c>
      <c r="H33" s="95">
        <f>G33*F33</f>
        <v>0</v>
      </c>
      <c r="J33" s="96"/>
      <c r="L33" s="97"/>
      <c r="M33" s="97"/>
    </row>
    <row r="34" spans="1:13" ht="28.5" customHeight="1" thickBot="1" x14ac:dyDescent="0.3">
      <c r="A34" s="79" t="s">
        <v>63</v>
      </c>
      <c r="B34" s="92">
        <v>5.64</v>
      </c>
      <c r="C34" s="81">
        <f>H22+I22+J22</f>
        <v>0</v>
      </c>
      <c r="D34" s="98">
        <f>H26+I26+J26</f>
        <v>0</v>
      </c>
      <c r="E34" s="79" t="s">
        <v>64</v>
      </c>
      <c r="F34" s="99" t="s">
        <v>65</v>
      </c>
      <c r="G34" s="100">
        <f>SUM(H9:H17)</f>
        <v>0</v>
      </c>
      <c r="H34" s="95">
        <f>G34*0.04</f>
        <v>0</v>
      </c>
      <c r="L34" s="10"/>
      <c r="M34" s="10"/>
    </row>
    <row r="35" spans="1:13" ht="21.75" thickBot="1" x14ac:dyDescent="0.3">
      <c r="A35" s="79" t="s">
        <v>66</v>
      </c>
      <c r="B35" s="92">
        <v>1.8</v>
      </c>
      <c r="C35" s="81">
        <f t="shared" ref="C35:C36" si="10">$C$22+$D$22+$E$22</f>
        <v>0</v>
      </c>
      <c r="D35" s="101">
        <f>C35*B35</f>
        <v>0</v>
      </c>
      <c r="E35" s="102" t="s">
        <v>67</v>
      </c>
      <c r="F35" s="103">
        <v>0.3</v>
      </c>
      <c r="G35" s="85">
        <f t="shared" si="9"/>
        <v>0</v>
      </c>
      <c r="H35" s="95">
        <f>G35*F35</f>
        <v>0</v>
      </c>
      <c r="J35" s="104"/>
      <c r="L35" s="97"/>
      <c r="M35" s="97"/>
    </row>
    <row r="36" spans="1:13" ht="21.75" thickBot="1" x14ac:dyDescent="0.3">
      <c r="A36" s="79" t="s">
        <v>68</v>
      </c>
      <c r="B36" s="92">
        <v>0.28999999999999998</v>
      </c>
      <c r="C36" s="81">
        <f t="shared" si="10"/>
        <v>0</v>
      </c>
      <c r="D36" s="101">
        <f>C36*B36</f>
        <v>0</v>
      </c>
      <c r="E36" s="105" t="s">
        <v>69</v>
      </c>
      <c r="F36" s="106">
        <v>0.15</v>
      </c>
      <c r="G36" s="85">
        <f t="shared" si="9"/>
        <v>0</v>
      </c>
      <c r="H36" s="107">
        <f>G36*F36</f>
        <v>0</v>
      </c>
      <c r="L36" s="97"/>
      <c r="M36" s="97"/>
    </row>
    <row r="37" spans="1:13" ht="15.75" thickBot="1" x14ac:dyDescent="0.3">
      <c r="A37" s="130" t="s">
        <v>81</v>
      </c>
      <c r="B37" s="131"/>
      <c r="C37" s="131"/>
      <c r="D37" s="132"/>
      <c r="E37" s="108"/>
      <c r="F37" s="109" t="s">
        <v>71</v>
      </c>
      <c r="G37" s="110"/>
      <c r="H37" s="111">
        <f>H36+H35+H34+H33+H32+H31+H30+D30+D31+D32+D33+D34+D35+D36</f>
        <v>0</v>
      </c>
      <c r="L37" s="10"/>
      <c r="M37" s="10"/>
    </row>
    <row r="38" spans="1:13" x14ac:dyDescent="0.25">
      <c r="L38" s="10"/>
      <c r="M38" s="10"/>
    </row>
    <row r="39" spans="1:13" x14ac:dyDescent="0.25">
      <c r="A39" s="120" t="s">
        <v>75</v>
      </c>
      <c r="B39" s="119"/>
      <c r="C39" s="120"/>
      <c r="D39" s="120"/>
      <c r="E39" s="120"/>
      <c r="F39" s="186">
        <f>SUM(D35+D36+H30+H31+H32+H33+H34+H35+H36)</f>
        <v>0</v>
      </c>
      <c r="L39" s="10"/>
      <c r="M39" s="10"/>
    </row>
    <row r="40" spans="1:13" x14ac:dyDescent="0.25">
      <c r="A40" s="119" t="s">
        <v>82</v>
      </c>
      <c r="B40" s="120"/>
      <c r="C40" s="120"/>
      <c r="D40" s="120"/>
      <c r="E40" s="120"/>
      <c r="F40" s="186">
        <f>C26+D26+E26</f>
        <v>0</v>
      </c>
      <c r="G40" s="121">
        <f>SUM(F39+F40)</f>
        <v>0</v>
      </c>
      <c r="H40" s="120" t="s">
        <v>77</v>
      </c>
      <c r="L40" s="10"/>
      <c r="M40" s="10"/>
    </row>
    <row r="41" spans="1:13" x14ac:dyDescent="0.25">
      <c r="A41" s="122" t="s">
        <v>72</v>
      </c>
      <c r="B41" s="123"/>
      <c r="C41" s="123"/>
      <c r="D41" s="123"/>
      <c r="E41" s="123"/>
      <c r="F41" s="112">
        <f>SUM(D32+D33+D34)</f>
        <v>0</v>
      </c>
      <c r="L41" s="10"/>
      <c r="M41" s="10"/>
    </row>
    <row r="42" spans="1:13" x14ac:dyDescent="0.25">
      <c r="A42" s="124" t="s">
        <v>73</v>
      </c>
      <c r="B42" s="125"/>
      <c r="C42" s="125"/>
      <c r="D42" s="125"/>
      <c r="E42" s="125"/>
      <c r="F42" s="113">
        <f>C31*13.21</f>
        <v>0</v>
      </c>
    </row>
  </sheetData>
  <mergeCells count="51">
    <mergeCell ref="C5:F5"/>
    <mergeCell ref="J5:K5"/>
    <mergeCell ref="A6:A8"/>
    <mergeCell ref="B6:B8"/>
    <mergeCell ref="C6:C8"/>
    <mergeCell ref="D6:D8"/>
    <mergeCell ref="E6:E8"/>
    <mergeCell ref="I6:I8"/>
    <mergeCell ref="I19:I20"/>
    <mergeCell ref="J19:J20"/>
    <mergeCell ref="K19:M19"/>
    <mergeCell ref="K20:M20"/>
    <mergeCell ref="B22:B23"/>
    <mergeCell ref="C22:C23"/>
    <mergeCell ref="D22:D23"/>
    <mergeCell ref="E22:E23"/>
    <mergeCell ref="F22:F23"/>
    <mergeCell ref="G22:G23"/>
    <mergeCell ref="B19:B20"/>
    <mergeCell ref="C19:C20"/>
    <mergeCell ref="D19:D20"/>
    <mergeCell ref="E19:E20"/>
    <mergeCell ref="G19:G20"/>
    <mergeCell ref="H19:H20"/>
    <mergeCell ref="H22:H23"/>
    <mergeCell ref="I22:I23"/>
    <mergeCell ref="J22:J23"/>
    <mergeCell ref="K22:K23"/>
    <mergeCell ref="A24:A25"/>
    <mergeCell ref="B24:B25"/>
    <mergeCell ref="C24:C25"/>
    <mergeCell ref="D24:D25"/>
    <mergeCell ref="E24:E25"/>
    <mergeCell ref="F24:F25"/>
    <mergeCell ref="J26:J27"/>
    <mergeCell ref="K26:K27"/>
    <mergeCell ref="G24:G25"/>
    <mergeCell ref="H24:H25"/>
    <mergeCell ref="I24:I25"/>
    <mergeCell ref="J24:J25"/>
    <mergeCell ref="K24:K25"/>
    <mergeCell ref="A37:D37"/>
    <mergeCell ref="F26:F27"/>
    <mergeCell ref="G26:G27"/>
    <mergeCell ref="H26:H27"/>
    <mergeCell ref="I26:I27"/>
    <mergeCell ref="A26:A27"/>
    <mergeCell ref="B26:B27"/>
    <mergeCell ref="C26:C27"/>
    <mergeCell ref="D26:D27"/>
    <mergeCell ref="E26:E27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9</xdr:col>
                <xdr:colOff>9525</xdr:colOff>
                <xdr:row>32</xdr:row>
                <xdr:rowOff>142875</xdr:rowOff>
              </from>
              <to>
                <xdr:col>13</xdr:col>
                <xdr:colOff>133350</xdr:colOff>
                <xdr:row>41</xdr:row>
                <xdr:rowOff>123825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Structural</vt:lpstr>
      <vt:lpstr>Main Fence Precast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office</dc:creator>
  <cp:lastModifiedBy>Mark Richeson</cp:lastModifiedBy>
  <cp:lastPrinted>2024-08-22T13:56:16Z</cp:lastPrinted>
  <dcterms:created xsi:type="dcterms:W3CDTF">2015-06-05T18:17:20Z</dcterms:created>
  <dcterms:modified xsi:type="dcterms:W3CDTF">2024-09-12T17:22:08Z</dcterms:modified>
</cp:coreProperties>
</file>